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I12" i="4"/>
  <c r="I12" i="3"/>
  <c r="I12" i="2"/>
  <c r="I8"/>
  <c r="C8" i="5" l="1"/>
  <c r="C9"/>
  <c r="C10"/>
  <c r="C11"/>
  <c r="C12"/>
  <c r="C13"/>
  <c r="C14"/>
  <c r="C15"/>
  <c r="C16"/>
  <c r="C17"/>
  <c r="C18"/>
  <c r="C19"/>
  <c r="C20"/>
  <c r="C21"/>
  <c r="C22"/>
  <c r="C23"/>
  <c r="I8" i="3" l="1"/>
  <c r="J8" s="1"/>
  <c r="K8" s="1"/>
  <c r="L8" s="1"/>
  <c r="M8" s="1"/>
  <c r="N8" s="1"/>
  <c r="J8" i="2" l="1"/>
  <c r="O8" i="3"/>
  <c r="K8" i="2" l="1"/>
  <c r="L8" s="1"/>
  <c r="M8" s="1"/>
  <c r="N8" s="1"/>
  <c r="O8"/>
  <c r="O18" i="4"/>
  <c r="E8" i="5" l="1"/>
  <c r="E9"/>
  <c r="E10"/>
  <c r="E11"/>
  <c r="E12"/>
  <c r="E13"/>
  <c r="E14"/>
  <c r="G14"/>
  <c r="E15"/>
  <c r="E16"/>
  <c r="E17"/>
  <c r="E19"/>
  <c r="E20"/>
  <c r="E21"/>
  <c r="E22"/>
  <c r="E23"/>
  <c r="I9" i="4"/>
  <c r="J9" s="1"/>
  <c r="K9" s="1"/>
  <c r="L9" s="1"/>
  <c r="M9" s="1"/>
  <c r="N9" s="1"/>
  <c r="I10"/>
  <c r="J10" s="1"/>
  <c r="K10" s="1"/>
  <c r="L10" s="1"/>
  <c r="M10" s="1"/>
  <c r="N10" s="1"/>
  <c r="I11"/>
  <c r="J11" s="1"/>
  <c r="K11" s="1"/>
  <c r="L11" s="1"/>
  <c r="M11" s="1"/>
  <c r="N11" s="1"/>
  <c r="J12"/>
  <c r="K12" s="1"/>
  <c r="L12" s="1"/>
  <c r="M12" s="1"/>
  <c r="N12" s="1"/>
  <c r="I13"/>
  <c r="J13" s="1"/>
  <c r="K13" s="1"/>
  <c r="L13" s="1"/>
  <c r="M13" s="1"/>
  <c r="N13" s="1"/>
  <c r="I15"/>
  <c r="J15" s="1"/>
  <c r="K15" s="1"/>
  <c r="L15" s="1"/>
  <c r="M15" s="1"/>
  <c r="N15" s="1"/>
  <c r="O16"/>
  <c r="I16"/>
  <c r="J16" s="1"/>
  <c r="K16" s="1"/>
  <c r="L16" s="1"/>
  <c r="M16" s="1"/>
  <c r="N16" s="1"/>
  <c r="I17"/>
  <c r="J17" s="1"/>
  <c r="K17" s="1"/>
  <c r="L17" s="1"/>
  <c r="M17" s="1"/>
  <c r="N17" s="1"/>
  <c r="I19"/>
  <c r="J19" s="1"/>
  <c r="K19" s="1"/>
  <c r="L19" s="1"/>
  <c r="M19" s="1"/>
  <c r="N19" s="1"/>
  <c r="O20"/>
  <c r="I20"/>
  <c r="J20" s="1"/>
  <c r="K20" s="1"/>
  <c r="L20" s="1"/>
  <c r="M20" s="1"/>
  <c r="N20" s="1"/>
  <c r="I21"/>
  <c r="J21" s="1"/>
  <c r="K21" s="1"/>
  <c r="L21" s="1"/>
  <c r="M21" s="1"/>
  <c r="N21" s="1"/>
  <c r="I22"/>
  <c r="J22" s="1"/>
  <c r="K22" s="1"/>
  <c r="L22" s="1"/>
  <c r="M22" s="1"/>
  <c r="N22" s="1"/>
  <c r="I23"/>
  <c r="J23" s="1"/>
  <c r="K23" s="1"/>
  <c r="L23" s="1"/>
  <c r="M23" s="1"/>
  <c r="N23" s="1"/>
  <c r="I10" i="3"/>
  <c r="J10" s="1"/>
  <c r="K10" s="1"/>
  <c r="L10" s="1"/>
  <c r="M10" s="1"/>
  <c r="N10" s="1"/>
  <c r="I11"/>
  <c r="J11" s="1"/>
  <c r="K11" s="1"/>
  <c r="L11" s="1"/>
  <c r="M11" s="1"/>
  <c r="N11" s="1"/>
  <c r="J12"/>
  <c r="K12" s="1"/>
  <c r="L12" s="1"/>
  <c r="M12" s="1"/>
  <c r="N12" s="1"/>
  <c r="I13"/>
  <c r="J13" s="1"/>
  <c r="K13" s="1"/>
  <c r="L13" s="1"/>
  <c r="M13" s="1"/>
  <c r="N13" s="1"/>
  <c r="I14"/>
  <c r="J14" s="1"/>
  <c r="K14" s="1"/>
  <c r="L14" s="1"/>
  <c r="M14" s="1"/>
  <c r="N14" s="1"/>
  <c r="I15"/>
  <c r="J15" s="1"/>
  <c r="K15" s="1"/>
  <c r="L15" s="1"/>
  <c r="M15" s="1"/>
  <c r="N15" s="1"/>
  <c r="I16"/>
  <c r="J16" s="1"/>
  <c r="K16" s="1"/>
  <c r="L16" s="1"/>
  <c r="M16" s="1"/>
  <c r="N16" s="1"/>
  <c r="I17"/>
  <c r="J17" s="1"/>
  <c r="K17" s="1"/>
  <c r="L17" s="1"/>
  <c r="M17" s="1"/>
  <c r="N17" s="1"/>
  <c r="I19"/>
  <c r="J19" s="1"/>
  <c r="K19" s="1"/>
  <c r="L19" s="1"/>
  <c r="M19" s="1"/>
  <c r="N19" s="1"/>
  <c r="I20"/>
  <c r="J20" s="1"/>
  <c r="K20" s="1"/>
  <c r="L20" s="1"/>
  <c r="M20" s="1"/>
  <c r="N20" s="1"/>
  <c r="I21"/>
  <c r="J21" s="1"/>
  <c r="K21" s="1"/>
  <c r="L21" s="1"/>
  <c r="M21" s="1"/>
  <c r="N21" s="1"/>
  <c r="I22"/>
  <c r="J22" s="1"/>
  <c r="K22" s="1"/>
  <c r="L22" s="1"/>
  <c r="M22" s="1"/>
  <c r="N22" s="1"/>
  <c r="I23"/>
  <c r="J23" s="1"/>
  <c r="K23" s="1"/>
  <c r="L23" s="1"/>
  <c r="M23" s="1"/>
  <c r="N23" s="1"/>
  <c r="G13" i="5"/>
  <c r="I16" i="2"/>
  <c r="J16" s="1"/>
  <c r="K16" s="1"/>
  <c r="L16" s="1"/>
  <c r="M16" s="1"/>
  <c r="N16" s="1"/>
  <c r="I17"/>
  <c r="J17" s="1"/>
  <c r="K17" s="1"/>
  <c r="L17" s="1"/>
  <c r="M17" s="1"/>
  <c r="N17" s="1"/>
  <c r="D24"/>
  <c r="O13" i="4" l="1"/>
  <c r="I14"/>
  <c r="J14" s="1"/>
  <c r="K14" s="1"/>
  <c r="L14" s="1"/>
  <c r="M14" s="1"/>
  <c r="N14" s="1"/>
  <c r="O9"/>
  <c r="G19" i="5"/>
  <c r="G16"/>
  <c r="O17" i="4"/>
  <c r="O12"/>
  <c r="G20" i="5"/>
  <c r="G21"/>
  <c r="G22"/>
  <c r="O21" i="4"/>
  <c r="G23" i="5"/>
  <c r="G12"/>
  <c r="G9"/>
  <c r="N16"/>
  <c r="G10"/>
  <c r="N17"/>
  <c r="G17"/>
  <c r="G15"/>
  <c r="G11"/>
  <c r="I8" i="4"/>
  <c r="J8" s="1"/>
  <c r="K8" s="1"/>
  <c r="L8" s="1"/>
  <c r="M8" s="1"/>
  <c r="N8" s="1"/>
  <c r="F18" i="5"/>
  <c r="G18"/>
  <c r="N18"/>
  <c r="E18"/>
  <c r="H23"/>
  <c r="O22" i="3"/>
  <c r="H22" i="5"/>
  <c r="O21" i="3"/>
  <c r="H21" i="5"/>
  <c r="I19"/>
  <c r="H20"/>
  <c r="H19"/>
  <c r="J18"/>
  <c r="H17"/>
  <c r="O17" i="3"/>
  <c r="M17" i="5"/>
  <c r="I17"/>
  <c r="K17"/>
  <c r="L17"/>
  <c r="J17"/>
  <c r="K16"/>
  <c r="M16"/>
  <c r="I16"/>
  <c r="J16"/>
  <c r="L16"/>
  <c r="H16"/>
  <c r="H15"/>
  <c r="O14" i="3"/>
  <c r="H14" i="5"/>
  <c r="O13" i="3"/>
  <c r="J12" i="5"/>
  <c r="H12"/>
  <c r="H11"/>
  <c r="I11"/>
  <c r="J11"/>
  <c r="K11"/>
  <c r="H10"/>
  <c r="O11" i="4"/>
  <c r="O15"/>
  <c r="O19"/>
  <c r="O22"/>
  <c r="O10"/>
  <c r="O23"/>
  <c r="O19" i="3"/>
  <c r="O15"/>
  <c r="I15" i="2"/>
  <c r="J15" s="1"/>
  <c r="K15" s="1"/>
  <c r="L15" s="1"/>
  <c r="M15" s="1"/>
  <c r="N15" s="1"/>
  <c r="N15" i="5" s="1"/>
  <c r="I19" i="2"/>
  <c r="J19" s="1"/>
  <c r="K19" s="1"/>
  <c r="L19" s="1"/>
  <c r="M19" s="1"/>
  <c r="N19" s="1"/>
  <c r="N19" i="5" s="1"/>
  <c r="I9" i="2"/>
  <c r="J9" s="1"/>
  <c r="K9" s="1"/>
  <c r="L9" s="1"/>
  <c r="M9" s="1"/>
  <c r="N9" s="1"/>
  <c r="I23"/>
  <c r="I10"/>
  <c r="J10" s="1"/>
  <c r="K10" s="1"/>
  <c r="L10" s="1"/>
  <c r="M10" s="1"/>
  <c r="N10" s="1"/>
  <c r="N10" i="5" s="1"/>
  <c r="I14" i="2"/>
  <c r="J14" s="1"/>
  <c r="K14" s="1"/>
  <c r="L14" s="1"/>
  <c r="M14" s="1"/>
  <c r="N14" s="1"/>
  <c r="I11"/>
  <c r="J11" s="1"/>
  <c r="K11" s="1"/>
  <c r="L11" s="1"/>
  <c r="M11" s="1"/>
  <c r="N11" s="1"/>
  <c r="N11" i="5" s="1"/>
  <c r="I21" i="2"/>
  <c r="J21" s="1"/>
  <c r="K21" s="1"/>
  <c r="L21" s="1"/>
  <c r="M21" s="1"/>
  <c r="N21" s="1"/>
  <c r="N21" i="5" s="1"/>
  <c r="I20" i="2"/>
  <c r="J20" s="1"/>
  <c r="K20" s="1"/>
  <c r="L20" s="1"/>
  <c r="M20" s="1"/>
  <c r="N20" s="1"/>
  <c r="N20" i="5" s="1"/>
  <c r="I13" i="2"/>
  <c r="J13" s="1"/>
  <c r="K13" s="1"/>
  <c r="L13" s="1"/>
  <c r="M13" s="1"/>
  <c r="N13" s="1"/>
  <c r="N13" i="5" s="1"/>
  <c r="J12" i="2"/>
  <c r="K12" s="1"/>
  <c r="L12" s="1"/>
  <c r="M12" s="1"/>
  <c r="N12" s="1"/>
  <c r="N12" i="5" s="1"/>
  <c r="I22" i="2"/>
  <c r="J22" s="1"/>
  <c r="K22" s="1"/>
  <c r="L22" s="1"/>
  <c r="M22" s="1"/>
  <c r="N22" s="1"/>
  <c r="N22" i="5" s="1"/>
  <c r="M12" l="1"/>
  <c r="N14"/>
  <c r="M21"/>
  <c r="L22"/>
  <c r="I13"/>
  <c r="J21"/>
  <c r="J22"/>
  <c r="K13"/>
  <c r="L21"/>
  <c r="I21"/>
  <c r="I22"/>
  <c r="O14" i="4"/>
  <c r="J23" i="2"/>
  <c r="I23" i="5"/>
  <c r="J20"/>
  <c r="M10"/>
  <c r="J10"/>
  <c r="H13"/>
  <c r="K15"/>
  <c r="M19"/>
  <c r="I10"/>
  <c r="K10"/>
  <c r="L11"/>
  <c r="I12"/>
  <c r="K12"/>
  <c r="J13"/>
  <c r="M20"/>
  <c r="L19"/>
  <c r="L10"/>
  <c r="M11"/>
  <c r="L12"/>
  <c r="L13"/>
  <c r="M13"/>
  <c r="J15"/>
  <c r="M15"/>
  <c r="J19"/>
  <c r="I20"/>
  <c r="K20"/>
  <c r="K21"/>
  <c r="M22"/>
  <c r="K22"/>
  <c r="I15"/>
  <c r="L20"/>
  <c r="K19"/>
  <c r="L15"/>
  <c r="I14"/>
  <c r="J14"/>
  <c r="K14"/>
  <c r="M14"/>
  <c r="L14"/>
  <c r="O8" i="4"/>
  <c r="O20" i="3"/>
  <c r="H18" i="5"/>
  <c r="K18"/>
  <c r="I18"/>
  <c r="L18"/>
  <c r="M18"/>
  <c r="O23" i="3"/>
  <c r="O16"/>
  <c r="O12"/>
  <c r="O11"/>
  <c r="O10"/>
  <c r="I9"/>
  <c r="H9" i="5"/>
  <c r="K23" i="2" l="1"/>
  <c r="J23" i="5"/>
  <c r="O18"/>
  <c r="J9" i="3"/>
  <c r="I9" i="5"/>
  <c r="I7" i="3"/>
  <c r="J7" s="1"/>
  <c r="K7" s="1"/>
  <c r="L7" s="1"/>
  <c r="M7" s="1"/>
  <c r="N7" s="1"/>
  <c r="I7" i="4"/>
  <c r="J7" s="1"/>
  <c r="K7" s="1"/>
  <c r="L7" s="1"/>
  <c r="M7" s="1"/>
  <c r="N7" s="1"/>
  <c r="L23" i="2" l="1"/>
  <c r="K23" i="5"/>
  <c r="F23"/>
  <c r="F19"/>
  <c r="O19" i="2"/>
  <c r="O19" i="5" s="1"/>
  <c r="F13"/>
  <c r="O13" i="2"/>
  <c r="O13" i="5" s="1"/>
  <c r="F15"/>
  <c r="O15" i="2"/>
  <c r="O15" i="5" s="1"/>
  <c r="F20"/>
  <c r="O20" i="2"/>
  <c r="O20" i="5" s="1"/>
  <c r="F14"/>
  <c r="O14" i="2"/>
  <c r="O14" i="5" s="1"/>
  <c r="O9" i="2"/>
  <c r="F9" i="5"/>
  <c r="O11" i="2"/>
  <c r="O11" i="5" s="1"/>
  <c r="F11"/>
  <c r="F21"/>
  <c r="O21" i="2"/>
  <c r="O21" i="5" s="1"/>
  <c r="F16"/>
  <c r="O16" i="2"/>
  <c r="O16" i="5" s="1"/>
  <c r="O10" i="2"/>
  <c r="O10" i="5" s="1"/>
  <c r="F10"/>
  <c r="F22"/>
  <c r="O22" i="2"/>
  <c r="O22" i="5" s="1"/>
  <c r="F17"/>
  <c r="O17" i="2"/>
  <c r="O17" i="5" s="1"/>
  <c r="O12" i="2"/>
  <c r="O12" i="5" s="1"/>
  <c r="F12"/>
  <c r="K9" i="3"/>
  <c r="J9" i="5"/>
  <c r="E24" i="2"/>
  <c r="O7" i="4"/>
  <c r="O24" s="1"/>
  <c r="O7" i="3"/>
  <c r="M23" i="2" l="1"/>
  <c r="L23" i="5"/>
  <c r="L9" i="3"/>
  <c r="K9" i="5"/>
  <c r="L2"/>
  <c r="N23" i="2" l="1"/>
  <c r="N23" i="5" s="1"/>
  <c r="M23"/>
  <c r="M9" i="3"/>
  <c r="L9" i="5"/>
  <c r="I7" i="2"/>
  <c r="J7" s="1"/>
  <c r="K7" s="1"/>
  <c r="L7" s="1"/>
  <c r="M7" s="1"/>
  <c r="N7" s="1"/>
  <c r="I24" i="3"/>
  <c r="O23" i="2" l="1"/>
  <c r="O23" i="5" s="1"/>
  <c r="N9" i="3"/>
  <c r="N9" i="5" s="1"/>
  <c r="M9"/>
  <c r="O7" i="2"/>
  <c r="E7" i="5"/>
  <c r="F7"/>
  <c r="O9" i="3" l="1"/>
  <c r="O9" i="5" s="1"/>
  <c r="C24" i="2" l="1"/>
  <c r="K24" i="4"/>
  <c r="C7" i="5"/>
  <c r="C24" s="1"/>
  <c r="D24" i="3"/>
  <c r="E24"/>
  <c r="F24"/>
  <c r="G24"/>
  <c r="H24"/>
  <c r="J24"/>
  <c r="K24"/>
  <c r="C24"/>
  <c r="D24" i="4"/>
  <c r="E24"/>
  <c r="F24"/>
  <c r="G24"/>
  <c r="H24"/>
  <c r="I24"/>
  <c r="J24"/>
  <c r="C24"/>
  <c r="G7" i="5" l="1"/>
  <c r="M24" i="4"/>
  <c r="D24" i="5"/>
  <c r="E24"/>
  <c r="H7" l="1"/>
  <c r="I7" l="1"/>
  <c r="L24" i="4"/>
  <c r="L24" i="3"/>
  <c r="J7" i="5" l="1"/>
  <c r="K7" l="1"/>
  <c r="M24" i="3"/>
  <c r="N24" i="4"/>
  <c r="L7" i="5" l="1"/>
  <c r="N24" i="3"/>
  <c r="L2"/>
  <c r="L2" i="2" s="1"/>
  <c r="M7" i="5" l="1"/>
  <c r="O24" i="3"/>
  <c r="O1"/>
  <c r="N7" i="5" l="1"/>
  <c r="O7" l="1"/>
  <c r="F24" i="2" l="1"/>
  <c r="G24"/>
  <c r="G8" i="5"/>
  <c r="H8"/>
  <c r="F8"/>
  <c r="G24" l="1"/>
  <c r="F24"/>
  <c r="H24"/>
  <c r="H24" i="2"/>
  <c r="I24" l="1"/>
  <c r="I8" i="5"/>
  <c r="J24" i="2" l="1"/>
  <c r="J8" i="5"/>
  <c r="I24"/>
  <c r="K8" l="1"/>
  <c r="K24" i="2"/>
  <c r="J24" i="5"/>
  <c r="K24" l="1"/>
  <c r="L24" i="2"/>
  <c r="L8" i="5"/>
  <c r="L24" l="1"/>
  <c r="M24" i="2"/>
  <c r="M8" i="5"/>
  <c r="O24" i="2" l="1"/>
  <c r="O8" i="5"/>
  <c r="M24"/>
  <c r="N24" i="2"/>
  <c r="N8" i="5"/>
  <c r="N24" l="1"/>
  <c r="O24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<sst xmlns="http://schemas.openxmlformats.org/spreadsheetml/2006/main" count="148" uniqueCount="41">
  <si>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</si>
  <si>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</si>
  <si>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</si>
  <si>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</si>
  <si>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</si>
  <si>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</si>
  <si>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</si>
  <si>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</si>
  <si>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</si>
  <si>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</si>
  <si>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</si>
  <si>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</si>
  <si>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</si>
  <si>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</si>
  <si>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</si>
  <si>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</si>
  <si>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</si>
  <si>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</si>
  <si>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</si>
  <si>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</si>
  <si>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</si>
  <si>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</si>
  <si>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</si>
  <si>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</si>
  <si>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</si>
  <si>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</si>
  <si>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</si>
  <si>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</si>
  <si>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</si>
  <si>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</si>
  <si>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</si>
  <si>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</si>
  <si>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</si>
  <si>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</si>
  <si>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</si>
  <si>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</si>
  <si>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</si>
  <si>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</si>
  <si>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</si>
  <si>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</si>
  <si>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25.06.2025г.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</si>
</sst>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4" fontId="0" fillId="0" borderId="0" xfId="0" applyNumberFormat="1" applyAlignment="1">
      <alignment vertical="center"/>
    </xf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3" fontId="0" fillId="0" borderId="0" xfId="2" applyFont="1"/>
    <xf numFmtId="43" fontId="0" fillId="0" borderId="0" xfId="2" applyFont="1" applyFill="1"/>
    <xf numFmtId="43" fontId="0" fillId="0" borderId="0" xfId="2" applyFont="1" applyFill="1" applyAlignment="1">
      <alignment vertical="center"/>
    </xf>
    <xf numFmtId="43" fontId="1" fillId="0" borderId="0" xfId="2" applyFont="1"/>
    <xf numFmtId="166" fontId="0" fillId="0" borderId="0" xfId="0" applyNumberFormat="1"/>
    <xf numFmtId="2" fontId="1" fillId="0" borderId="0" xfId="0" applyNumberFormat="1" applyFont="1"/>
    <xf numFmtId="43" fontId="2" fillId="0" borderId="4" xfId="2" applyFont="1" applyFill="1" applyBorder="1" applyAlignment="1">
      <alignment horizontal="center" vertical="top" wrapText="1"/>
    </xf>
    <xf numFmtId="43" fontId="8" fillId="0" borderId="7" xfId="2" quotePrefix="1" applyFont="1" applyFill="1" applyBorder="1" applyAlignment="1">
      <alignment horizontal="left" vertical="center" wrapText="1"/>
    </xf>
    <xf numFmtId="43" fontId="5" fillId="0" borderId="4" xfId="2" applyFont="1" applyFill="1" applyBorder="1" applyAlignment="1">
      <alignment horizontal="right" vertical="top" wrapText="1"/>
    </xf>
    <xf numFmtId="4" fontId="4" fillId="0" borderId="4" xfId="2" applyNumberFormat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>
      <selection activeCell="I12" sqref="I12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5.42578125" bestFit="1" customWidth="1"/>
    <col min="16" max="16" width="13.5703125" customWidth="1"/>
    <col min="17" max="17" width="14.7109375" customWidth="1"/>
    <col min="18" max="18" width="13.28515625" customWidth="1"/>
  </cols>
  <sheetData>
    <row r="1" spans="1:18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57" t="s">
        <v>34</v>
      </c>
      <c r="O1" s="57"/>
    </row>
    <row r="2" spans="1:18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58" t="str">
        <f>капитал!L2</f>
        <v>Утверждено на заседании Комиссии по разработке        Территориальной программы ОМС от 25.06.2025г.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17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3621707</v>
      </c>
      <c r="D7" s="34">
        <v>350441.67</v>
      </c>
      <c r="E7" s="34">
        <v>277492.53999999998</v>
      </c>
      <c r="F7" s="34">
        <v>277492.53999999998</v>
      </c>
      <c r="G7" s="34">
        <v>301808.92</v>
      </c>
      <c r="H7" s="34">
        <v>301808.92</v>
      </c>
      <c r="I7" s="34">
        <f t="shared" ref="I7:N7" si="0">H7</f>
        <v>301808.92</v>
      </c>
      <c r="J7" s="34">
        <f t="shared" si="0"/>
        <v>301808.92</v>
      </c>
      <c r="K7" s="34">
        <f t="shared" si="0"/>
        <v>301808.92</v>
      </c>
      <c r="L7" s="34">
        <f t="shared" si="0"/>
        <v>301808.92</v>
      </c>
      <c r="M7" s="34">
        <f t="shared" si="0"/>
        <v>301808.92</v>
      </c>
      <c r="N7" s="34">
        <f t="shared" si="0"/>
        <v>301808.92</v>
      </c>
      <c r="O7" s="34">
        <f>C7-D7-E7-F7-G7-H7-I7-J7-K7-L7-M7-N7</f>
        <v>301808.89000000054</v>
      </c>
      <c r="P7" s="29"/>
      <c r="Q7" s="29"/>
      <c r="R7" s="42"/>
    </row>
    <row r="8" spans="1:18" s="30" customFormat="1">
      <c r="A8" s="40">
        <v>2</v>
      </c>
      <c r="B8" s="28" t="s">
        <v>35</v>
      </c>
      <c r="C8" s="33">
        <v>1317677</v>
      </c>
      <c r="D8" s="34">
        <v>122359.67</v>
      </c>
      <c r="E8" s="34">
        <v>104755.67</v>
      </c>
      <c r="F8" s="34">
        <v>114359</v>
      </c>
      <c r="G8" s="34">
        <v>109011</v>
      </c>
      <c r="H8" s="34">
        <v>108399</v>
      </c>
      <c r="I8" s="34">
        <f>H8</f>
        <v>108399</v>
      </c>
      <c r="J8" s="34">
        <f t="shared" ref="J8:N8" si="1">I8</f>
        <v>108399</v>
      </c>
      <c r="K8" s="34">
        <f t="shared" si="1"/>
        <v>108399</v>
      </c>
      <c r="L8" s="34">
        <f t="shared" si="1"/>
        <v>108399</v>
      </c>
      <c r="M8" s="34">
        <f t="shared" si="1"/>
        <v>108399</v>
      </c>
      <c r="N8" s="34">
        <f t="shared" si="1"/>
        <v>108399</v>
      </c>
      <c r="O8" s="34">
        <f>C8-D8-E8-F8-G8-H8-I8-J8-K8-L8-M8-N8</f>
        <v>108398.66000000015</v>
      </c>
      <c r="P8" s="29"/>
      <c r="Q8" s="29"/>
      <c r="R8" s="42"/>
    </row>
    <row r="9" spans="1:18" s="30" customFormat="1">
      <c r="A9" s="40">
        <v>3</v>
      </c>
      <c r="B9" s="28" t="s">
        <v>2</v>
      </c>
      <c r="C9" s="33">
        <v>49753</v>
      </c>
      <c r="D9" s="34">
        <v>4820.75</v>
      </c>
      <c r="E9" s="34">
        <v>3979.88</v>
      </c>
      <c r="F9" s="34">
        <v>3979.88</v>
      </c>
      <c r="G9" s="34">
        <v>4108</v>
      </c>
      <c r="H9" s="34">
        <v>4108</v>
      </c>
      <c r="I9" s="34">
        <f t="shared" ref="I9:I23" si="2">H9</f>
        <v>4108</v>
      </c>
      <c r="J9" s="34">
        <f t="shared" ref="J9:J23" si="3">I9</f>
        <v>4108</v>
      </c>
      <c r="K9" s="34">
        <f t="shared" ref="K9:K23" si="4">J9</f>
        <v>4108</v>
      </c>
      <c r="L9" s="34">
        <f t="shared" ref="L9:L23" si="5">K9</f>
        <v>4108</v>
      </c>
      <c r="M9" s="34">
        <f t="shared" ref="M9:M23" si="6">L9</f>
        <v>4108</v>
      </c>
      <c r="N9" s="34">
        <f t="shared" ref="N9:N23" si="7">M9</f>
        <v>4108</v>
      </c>
      <c r="O9" s="34">
        <f t="shared" ref="O9:O23" si="8">C9-D9-E9-F9-G9-H9-I9-J9-K9-L9-M9-N9</f>
        <v>4108.4900000000052</v>
      </c>
      <c r="P9" s="29"/>
      <c r="Q9" s="29"/>
      <c r="R9" s="42"/>
    </row>
    <row r="10" spans="1:18" s="30" customFormat="1">
      <c r="A10" s="40">
        <v>4</v>
      </c>
      <c r="B10" s="28" t="s">
        <v>3</v>
      </c>
      <c r="C10" s="33">
        <v>4307343</v>
      </c>
      <c r="D10" s="34">
        <v>414486.5</v>
      </c>
      <c r="E10" s="34">
        <v>331174.62</v>
      </c>
      <c r="F10" s="34">
        <v>331174.62</v>
      </c>
      <c r="G10" s="34">
        <v>358945.25</v>
      </c>
      <c r="H10" s="34">
        <v>358945.25</v>
      </c>
      <c r="I10" s="34">
        <f t="shared" si="2"/>
        <v>358945.25</v>
      </c>
      <c r="J10" s="34">
        <f t="shared" si="3"/>
        <v>358945.25</v>
      </c>
      <c r="K10" s="34">
        <f t="shared" si="4"/>
        <v>358945.25</v>
      </c>
      <c r="L10" s="34">
        <f t="shared" si="5"/>
        <v>358945.25</v>
      </c>
      <c r="M10" s="34">
        <f t="shared" si="6"/>
        <v>358945.25</v>
      </c>
      <c r="N10" s="34">
        <f t="shared" si="7"/>
        <v>358945.25</v>
      </c>
      <c r="O10" s="34">
        <f t="shared" si="8"/>
        <v>358945.25999999978</v>
      </c>
      <c r="P10" s="29"/>
      <c r="Q10" s="29"/>
      <c r="R10" s="42"/>
    </row>
    <row r="11" spans="1:18" s="30" customFormat="1" ht="19.5" customHeight="1">
      <c r="A11" s="40">
        <v>5</v>
      </c>
      <c r="B11" s="28" t="s">
        <v>4</v>
      </c>
      <c r="C11" s="33">
        <v>379411</v>
      </c>
      <c r="D11" s="34">
        <v>32219.33</v>
      </c>
      <c r="E11" s="34">
        <v>31316.7</v>
      </c>
      <c r="F11" s="34">
        <v>31316.7</v>
      </c>
      <c r="G11" s="34">
        <v>31617.58</v>
      </c>
      <c r="H11" s="34">
        <v>31617.58</v>
      </c>
      <c r="I11" s="34">
        <f t="shared" si="2"/>
        <v>31617.58</v>
      </c>
      <c r="J11" s="34">
        <f t="shared" si="3"/>
        <v>31617.58</v>
      </c>
      <c r="K11" s="34">
        <f t="shared" si="4"/>
        <v>31617.58</v>
      </c>
      <c r="L11" s="34">
        <f t="shared" si="5"/>
        <v>31617.58</v>
      </c>
      <c r="M11" s="34">
        <f t="shared" si="6"/>
        <v>31617.58</v>
      </c>
      <c r="N11" s="34">
        <f t="shared" si="7"/>
        <v>31617.58</v>
      </c>
      <c r="O11" s="34">
        <f t="shared" si="8"/>
        <v>31617.629999999888</v>
      </c>
      <c r="P11" s="29"/>
      <c r="Q11" s="29"/>
      <c r="R11" s="42"/>
    </row>
    <row r="12" spans="1:18" s="30" customFormat="1">
      <c r="A12" s="40">
        <v>6</v>
      </c>
      <c r="B12" s="28" t="s">
        <v>36</v>
      </c>
      <c r="C12" s="33">
        <v>306405</v>
      </c>
      <c r="D12" s="34">
        <v>30918.75</v>
      </c>
      <c r="E12" s="34">
        <v>24518.62</v>
      </c>
      <c r="F12" s="34">
        <v>24518.62</v>
      </c>
      <c r="G12" s="34">
        <v>26652</v>
      </c>
      <c r="H12" s="34">
        <v>26652</v>
      </c>
      <c r="I12" s="34">
        <f>ROUND((C12-D12-E12-F12-G12-H12)/7,2)</f>
        <v>24735</v>
      </c>
      <c r="J12" s="34">
        <f t="shared" si="3"/>
        <v>24735</v>
      </c>
      <c r="K12" s="34">
        <f t="shared" si="4"/>
        <v>24735</v>
      </c>
      <c r="L12" s="34">
        <f t="shared" si="5"/>
        <v>24735</v>
      </c>
      <c r="M12" s="34">
        <f t="shared" si="6"/>
        <v>24735</v>
      </c>
      <c r="N12" s="34">
        <f t="shared" si="7"/>
        <v>24735</v>
      </c>
      <c r="O12" s="34">
        <f t="shared" si="8"/>
        <v>24735.010000000009</v>
      </c>
      <c r="P12" s="29"/>
      <c r="Q12" s="29"/>
      <c r="R12" s="42"/>
    </row>
    <row r="13" spans="1:18" s="30" customFormat="1" ht="30">
      <c r="A13" s="40">
        <v>7</v>
      </c>
      <c r="B13" s="28" t="s">
        <v>5</v>
      </c>
      <c r="C13" s="33">
        <v>998082</v>
      </c>
      <c r="D13" s="34">
        <v>83173.5</v>
      </c>
      <c r="E13" s="34">
        <v>83173.5</v>
      </c>
      <c r="F13" s="34">
        <v>83173.5</v>
      </c>
      <c r="G13" s="34">
        <v>83173.5</v>
      </c>
      <c r="H13" s="34">
        <v>83173.5</v>
      </c>
      <c r="I13" s="34">
        <f t="shared" si="2"/>
        <v>83173.5</v>
      </c>
      <c r="J13" s="34">
        <f t="shared" si="3"/>
        <v>83173.5</v>
      </c>
      <c r="K13" s="34">
        <f t="shared" si="4"/>
        <v>83173.5</v>
      </c>
      <c r="L13" s="34">
        <f t="shared" si="5"/>
        <v>83173.5</v>
      </c>
      <c r="M13" s="34">
        <f t="shared" si="6"/>
        <v>83173.5</v>
      </c>
      <c r="N13" s="34">
        <f t="shared" si="7"/>
        <v>83173.5</v>
      </c>
      <c r="O13" s="34">
        <f t="shared" si="8"/>
        <v>83173.5</v>
      </c>
      <c r="P13" s="29"/>
      <c r="Q13" s="29"/>
      <c r="R13" s="42"/>
    </row>
    <row r="14" spans="1:18" s="30" customFormat="1">
      <c r="A14" s="40">
        <v>8</v>
      </c>
      <c r="B14" s="28" t="s">
        <v>6</v>
      </c>
      <c r="C14" s="33">
        <v>5765849</v>
      </c>
      <c r="D14" s="34">
        <v>550544.92000000004</v>
      </c>
      <c r="E14" s="34">
        <v>437826.79</v>
      </c>
      <c r="F14" s="34">
        <v>437826.79</v>
      </c>
      <c r="G14" s="34">
        <v>482183</v>
      </c>
      <c r="H14" s="34">
        <v>482183</v>
      </c>
      <c r="I14" s="34">
        <f t="shared" si="2"/>
        <v>482183</v>
      </c>
      <c r="J14" s="34">
        <f t="shared" si="3"/>
        <v>482183</v>
      </c>
      <c r="K14" s="34">
        <f t="shared" si="4"/>
        <v>482183</v>
      </c>
      <c r="L14" s="34">
        <f t="shared" si="5"/>
        <v>482183</v>
      </c>
      <c r="M14" s="34">
        <f t="shared" si="6"/>
        <v>482183</v>
      </c>
      <c r="N14" s="34">
        <f t="shared" si="7"/>
        <v>482183</v>
      </c>
      <c r="O14" s="34">
        <f t="shared" si="8"/>
        <v>482186.5</v>
      </c>
      <c r="P14" s="29"/>
      <c r="Q14" s="29"/>
      <c r="R14" s="42"/>
    </row>
    <row r="15" spans="1:18" s="30" customFormat="1" ht="30">
      <c r="A15" s="40">
        <v>9</v>
      </c>
      <c r="B15" s="28" t="s">
        <v>7</v>
      </c>
      <c r="C15" s="33">
        <v>1833988</v>
      </c>
      <c r="D15" s="34">
        <v>177244.58</v>
      </c>
      <c r="E15" s="34">
        <v>140626.20000000001</v>
      </c>
      <c r="F15" s="34">
        <v>140626.20000000001</v>
      </c>
      <c r="G15" s="34">
        <v>152832.32999999999</v>
      </c>
      <c r="H15" s="34">
        <v>152832.32999999999</v>
      </c>
      <c r="I15" s="34">
        <f t="shared" si="2"/>
        <v>152832.32999999999</v>
      </c>
      <c r="J15" s="34">
        <f t="shared" si="3"/>
        <v>152832.32999999999</v>
      </c>
      <c r="K15" s="34">
        <f t="shared" si="4"/>
        <v>152832.32999999999</v>
      </c>
      <c r="L15" s="34">
        <f t="shared" si="5"/>
        <v>152832.32999999999</v>
      </c>
      <c r="M15" s="34">
        <f t="shared" si="6"/>
        <v>152832.32999999999</v>
      </c>
      <c r="N15" s="34">
        <f t="shared" si="7"/>
        <v>152832.32999999999</v>
      </c>
      <c r="O15" s="34">
        <f t="shared" si="8"/>
        <v>152832.38000000009</v>
      </c>
      <c r="P15" s="29"/>
      <c r="Q15" s="29"/>
      <c r="R15" s="42"/>
    </row>
    <row r="16" spans="1:18" s="30" customFormat="1">
      <c r="A16" s="40">
        <v>10</v>
      </c>
      <c r="B16" s="28" t="s">
        <v>8</v>
      </c>
      <c r="C16" s="33">
        <v>1589799</v>
      </c>
      <c r="D16" s="34">
        <v>152312.67000000001</v>
      </c>
      <c r="E16" s="34">
        <v>122568.54</v>
      </c>
      <c r="F16" s="34">
        <v>122568.54</v>
      </c>
      <c r="G16" s="34">
        <v>132483.25</v>
      </c>
      <c r="H16" s="34">
        <v>132483.25</v>
      </c>
      <c r="I16" s="34">
        <f t="shared" si="2"/>
        <v>132483.25</v>
      </c>
      <c r="J16" s="34">
        <f t="shared" si="3"/>
        <v>132483.25</v>
      </c>
      <c r="K16" s="34">
        <f t="shared" si="4"/>
        <v>132483.25</v>
      </c>
      <c r="L16" s="34">
        <f t="shared" si="5"/>
        <v>132483.25</v>
      </c>
      <c r="M16" s="34">
        <f t="shared" si="6"/>
        <v>132483.25</v>
      </c>
      <c r="N16" s="34">
        <f t="shared" si="7"/>
        <v>132483.25</v>
      </c>
      <c r="O16" s="34">
        <f t="shared" si="8"/>
        <v>132483.25</v>
      </c>
      <c r="P16" s="29"/>
      <c r="Q16" s="29"/>
      <c r="R16" s="42"/>
    </row>
    <row r="17" spans="1:18" s="30" customFormat="1">
      <c r="A17" s="40">
        <v>11</v>
      </c>
      <c r="B17" s="28" t="s">
        <v>9</v>
      </c>
      <c r="C17" s="33">
        <v>7968656</v>
      </c>
      <c r="D17" s="34">
        <v>668168.82999999996</v>
      </c>
      <c r="E17" s="34">
        <v>661997.59</v>
      </c>
      <c r="F17" s="34">
        <v>661997.59</v>
      </c>
      <c r="G17" s="34">
        <v>664054.67000000004</v>
      </c>
      <c r="H17" s="34">
        <v>664054.67000000004</v>
      </c>
      <c r="I17" s="34">
        <f t="shared" si="2"/>
        <v>664054.67000000004</v>
      </c>
      <c r="J17" s="34">
        <f t="shared" si="3"/>
        <v>664054.67000000004</v>
      </c>
      <c r="K17" s="34">
        <f t="shared" si="4"/>
        <v>664054.67000000004</v>
      </c>
      <c r="L17" s="34">
        <f t="shared" si="5"/>
        <v>664054.67000000004</v>
      </c>
      <c r="M17" s="34">
        <f t="shared" si="6"/>
        <v>664054.67000000004</v>
      </c>
      <c r="N17" s="34">
        <f t="shared" si="7"/>
        <v>664054.67000000004</v>
      </c>
      <c r="O17" s="34">
        <f t="shared" si="8"/>
        <v>664054.6300000007</v>
      </c>
      <c r="P17" s="29"/>
      <c r="Q17" s="29"/>
      <c r="R17" s="42"/>
    </row>
    <row r="18" spans="1:18" s="30" customFormat="1">
      <c r="A18" s="40">
        <v>12</v>
      </c>
      <c r="B18" s="28" t="s">
        <v>10</v>
      </c>
      <c r="C18" s="33">
        <v>5503846</v>
      </c>
      <c r="D18" s="34">
        <v>438458.17</v>
      </c>
      <c r="E18" s="34">
        <v>413147.29</v>
      </c>
      <c r="F18" s="34">
        <v>437063.29</v>
      </c>
      <c r="G18" s="34">
        <v>468353.25</v>
      </c>
      <c r="H18" s="34">
        <v>468353.25</v>
      </c>
      <c r="I18" s="34">
        <v>468353.25</v>
      </c>
      <c r="J18" s="34">
        <v>468353.25</v>
      </c>
      <c r="K18" s="34">
        <v>468353.25</v>
      </c>
      <c r="L18" s="34">
        <v>468353.25</v>
      </c>
      <c r="M18" s="34">
        <v>468353.25</v>
      </c>
      <c r="N18" s="34">
        <v>468353.25</v>
      </c>
      <c r="O18" s="34">
        <v>468351.25</v>
      </c>
      <c r="P18" s="29"/>
      <c r="Q18" s="29"/>
      <c r="R18" s="42"/>
    </row>
    <row r="19" spans="1:18" s="30" customFormat="1">
      <c r="A19" s="40">
        <v>13</v>
      </c>
      <c r="B19" s="28" t="s">
        <v>11</v>
      </c>
      <c r="C19" s="33">
        <v>2465261</v>
      </c>
      <c r="D19" s="34">
        <v>227471.5</v>
      </c>
      <c r="E19" s="34">
        <v>194421.88</v>
      </c>
      <c r="F19" s="34">
        <v>194421.88</v>
      </c>
      <c r="G19" s="34">
        <v>205438.42</v>
      </c>
      <c r="H19" s="34">
        <v>205438.42</v>
      </c>
      <c r="I19" s="34">
        <f t="shared" si="2"/>
        <v>205438.42</v>
      </c>
      <c r="J19" s="34">
        <f t="shared" si="3"/>
        <v>205438.42</v>
      </c>
      <c r="K19" s="34">
        <f t="shared" si="4"/>
        <v>205438.42</v>
      </c>
      <c r="L19" s="34">
        <f t="shared" si="5"/>
        <v>205438.42</v>
      </c>
      <c r="M19" s="34">
        <f t="shared" si="6"/>
        <v>205438.42</v>
      </c>
      <c r="N19" s="34">
        <f t="shared" si="7"/>
        <v>205438.42</v>
      </c>
      <c r="O19" s="34">
        <f t="shared" si="8"/>
        <v>205438.38000000027</v>
      </c>
      <c r="P19" s="29"/>
      <c r="Q19" s="29"/>
      <c r="R19" s="42"/>
    </row>
    <row r="20" spans="1:18" s="30" customFormat="1">
      <c r="A20" s="40">
        <v>14</v>
      </c>
      <c r="B20" s="28" t="s">
        <v>14</v>
      </c>
      <c r="C20" s="33">
        <v>5940113</v>
      </c>
      <c r="D20" s="34">
        <v>476034.75</v>
      </c>
      <c r="E20" s="34">
        <v>445298.5</v>
      </c>
      <c r="F20" s="34">
        <v>445298.5</v>
      </c>
      <c r="G20" s="34">
        <v>508165</v>
      </c>
      <c r="H20" s="34">
        <v>508165</v>
      </c>
      <c r="I20" s="34">
        <f t="shared" si="2"/>
        <v>508165</v>
      </c>
      <c r="J20" s="34">
        <f t="shared" si="3"/>
        <v>508165</v>
      </c>
      <c r="K20" s="34">
        <f t="shared" si="4"/>
        <v>508165</v>
      </c>
      <c r="L20" s="34">
        <f t="shared" si="5"/>
        <v>508165</v>
      </c>
      <c r="M20" s="34">
        <f t="shared" si="6"/>
        <v>508165</v>
      </c>
      <c r="N20" s="34">
        <f t="shared" si="7"/>
        <v>508165</v>
      </c>
      <c r="O20" s="34">
        <f t="shared" si="8"/>
        <v>508161.25</v>
      </c>
      <c r="P20" s="29"/>
      <c r="Q20" s="29"/>
      <c r="R20" s="42"/>
    </row>
    <row r="21" spans="1:18" s="30" customFormat="1">
      <c r="A21" s="40">
        <v>15</v>
      </c>
      <c r="B21" s="28" t="s">
        <v>37</v>
      </c>
      <c r="C21" s="33">
        <v>112564</v>
      </c>
      <c r="D21" s="34">
        <v>10535.92</v>
      </c>
      <c r="E21" s="34">
        <v>8802.5300000000007</v>
      </c>
      <c r="F21" s="34">
        <v>8802.5300000000007</v>
      </c>
      <c r="G21" s="34">
        <v>9380.33</v>
      </c>
      <c r="H21" s="34">
        <v>9380.33</v>
      </c>
      <c r="I21" s="34">
        <f t="shared" si="2"/>
        <v>9380.33</v>
      </c>
      <c r="J21" s="34">
        <f t="shared" si="3"/>
        <v>9380.33</v>
      </c>
      <c r="K21" s="34">
        <f t="shared" si="4"/>
        <v>9380.33</v>
      </c>
      <c r="L21" s="34">
        <f t="shared" si="5"/>
        <v>9380.33</v>
      </c>
      <c r="M21" s="34">
        <f t="shared" si="6"/>
        <v>9380.33</v>
      </c>
      <c r="N21" s="34">
        <f t="shared" si="7"/>
        <v>9380.33</v>
      </c>
      <c r="O21" s="34">
        <f t="shared" si="8"/>
        <v>9380.3799999999919</v>
      </c>
      <c r="P21" s="29"/>
      <c r="Q21" s="29"/>
      <c r="R21" s="42"/>
    </row>
    <row r="22" spans="1:18" s="30" customFormat="1">
      <c r="A22" s="40">
        <v>16</v>
      </c>
      <c r="B22" s="28" t="s">
        <v>12</v>
      </c>
      <c r="C22" s="33">
        <v>244286</v>
      </c>
      <c r="D22" s="34">
        <v>22994.75</v>
      </c>
      <c r="E22" s="34">
        <v>19038.38</v>
      </c>
      <c r="F22" s="34">
        <v>19038.38</v>
      </c>
      <c r="G22" s="34">
        <v>20357.169999999998</v>
      </c>
      <c r="H22" s="34">
        <v>20357.169999999998</v>
      </c>
      <c r="I22" s="34">
        <f t="shared" si="2"/>
        <v>20357.169999999998</v>
      </c>
      <c r="J22" s="34">
        <f t="shared" si="3"/>
        <v>20357.169999999998</v>
      </c>
      <c r="K22" s="34">
        <f t="shared" si="4"/>
        <v>20357.169999999998</v>
      </c>
      <c r="L22" s="34">
        <f t="shared" si="5"/>
        <v>20357.169999999998</v>
      </c>
      <c r="M22" s="34">
        <f t="shared" si="6"/>
        <v>20357.169999999998</v>
      </c>
      <c r="N22" s="34">
        <f t="shared" si="7"/>
        <v>20357.169999999998</v>
      </c>
      <c r="O22" s="34">
        <f t="shared" si="8"/>
        <v>20357.130000000034</v>
      </c>
      <c r="P22" s="29"/>
      <c r="Q22" s="29"/>
      <c r="R22" s="42"/>
    </row>
    <row r="23" spans="1:18" s="30" customFormat="1">
      <c r="A23" s="40">
        <v>17</v>
      </c>
      <c r="B23" s="28" t="s">
        <v>13</v>
      </c>
      <c r="C23" s="33">
        <v>2815114</v>
      </c>
      <c r="D23" s="34">
        <v>266980</v>
      </c>
      <c r="E23" s="34">
        <v>221243.87</v>
      </c>
      <c r="F23" s="34">
        <v>221243.87</v>
      </c>
      <c r="G23" s="34">
        <v>233961</v>
      </c>
      <c r="H23" s="34">
        <v>233961</v>
      </c>
      <c r="I23" s="34">
        <f t="shared" si="2"/>
        <v>233961</v>
      </c>
      <c r="J23" s="34">
        <f t="shared" si="3"/>
        <v>233961</v>
      </c>
      <c r="K23" s="34">
        <f t="shared" si="4"/>
        <v>233961</v>
      </c>
      <c r="L23" s="34">
        <f t="shared" si="5"/>
        <v>233961</v>
      </c>
      <c r="M23" s="34">
        <f t="shared" si="6"/>
        <v>233961</v>
      </c>
      <c r="N23" s="34">
        <f t="shared" si="7"/>
        <v>233961</v>
      </c>
      <c r="O23" s="34">
        <f t="shared" si="8"/>
        <v>233958.25999999978</v>
      </c>
      <c r="P23" s="29"/>
      <c r="Q23" s="29"/>
      <c r="R23" s="42"/>
    </row>
    <row r="24" spans="1:18" s="22" customFormat="1" ht="23.25" customHeight="1">
      <c r="A24" s="52" t="s">
        <v>15</v>
      </c>
      <c r="B24" s="53"/>
      <c r="C24" s="21">
        <f t="shared" ref="C24:N24" si="9">SUM(C7:C23)</f>
        <v>45219854</v>
      </c>
      <c r="D24" s="21">
        <f>SUM(D7:D23)</f>
        <v>4029166.26</v>
      </c>
      <c r="E24" s="21">
        <f>SUM(E7:E23)</f>
        <v>3521383.0999999996</v>
      </c>
      <c r="F24" s="21">
        <f>SUM(F7:F23)</f>
        <v>3554902.4299999997</v>
      </c>
      <c r="G24" s="21">
        <f>SUM(G7:G23)</f>
        <v>3792524.67</v>
      </c>
      <c r="H24" s="21">
        <f t="shared" si="9"/>
        <v>3791912.67</v>
      </c>
      <c r="I24" s="21">
        <f t="shared" si="9"/>
        <v>3789995.67</v>
      </c>
      <c r="J24" s="21">
        <f t="shared" si="9"/>
        <v>3789995.67</v>
      </c>
      <c r="K24" s="21">
        <f t="shared" si="9"/>
        <v>3789995.67</v>
      </c>
      <c r="L24" s="21">
        <f t="shared" si="9"/>
        <v>3789995.67</v>
      </c>
      <c r="M24" s="21">
        <f t="shared" si="9"/>
        <v>3789995.67</v>
      </c>
      <c r="N24" s="21">
        <f t="shared" si="9"/>
        <v>3789995.67</v>
      </c>
      <c r="O24" s="21">
        <f>SUM(O7:O23)</f>
        <v>3789990.850000001</v>
      </c>
    </row>
    <row r="25" spans="1:18">
      <c r="G25" s="24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41"/>
      <c r="G27" s="24"/>
      <c r="H27" s="24"/>
    </row>
    <row r="28" spans="1:18">
      <c r="C28" s="44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  <row r="29" spans="1:18">
      <c r="C29" s="44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</row>
    <row r="30" spans="1:18">
      <c r="E30" s="24"/>
    </row>
    <row r="31" spans="1:18"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8">
      <c r="C32" s="44"/>
      <c r="O32" s="23"/>
    </row>
    <row r="35" spans="3:12">
      <c r="D35" s="46"/>
      <c r="G35" s="19"/>
      <c r="H35" s="19"/>
      <c r="I35" s="19"/>
      <c r="J35" s="19"/>
      <c r="K35" s="19"/>
      <c r="L35" s="19"/>
    </row>
    <row r="38" spans="3:12">
      <c r="C38" s="25"/>
    </row>
    <row r="39" spans="3:12">
      <c r="C39" s="44"/>
    </row>
  </sheetData>
  <mergeCells count="7">
    <mergeCell ref="A24:B24"/>
    <mergeCell ref="C5:O5"/>
    <mergeCell ref="N1:O1"/>
    <mergeCell ref="L2:O2"/>
    <mergeCell ref="B3:O3"/>
    <mergeCell ref="A5:A6"/>
    <mergeCell ref="B5:B6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"/>
  <sheetViews>
    <sheetView zoomScale="90" zoomScaleNormal="90" workbookViewId="0">
      <selection activeCell="I12" sqref="I12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6.5703125" bestFit="1" customWidth="1"/>
    <col min="16" max="16" width="16.28515625" customWidth="1"/>
    <col min="17" max="17" width="14.5703125" customWidth="1"/>
    <col min="18" max="18" width="14.7109375" customWidth="1"/>
  </cols>
  <sheetData>
    <row r="1" spans="1:18">
      <c r="O1" s="20" t="str">
        <f>согаз!N1</f>
        <v>Приложение 9</v>
      </c>
    </row>
    <row r="2" spans="1:18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8" t="str">
        <f>макс!L2</f>
        <v>Утверждено на заседании Комиссии по разработке        Территориальной программы ОМС от 25.06.2025г.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38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1015496</v>
      </c>
      <c r="D7" s="34">
        <v>98260.92</v>
      </c>
      <c r="E7" s="34">
        <v>77806.5</v>
      </c>
      <c r="F7" s="34">
        <v>77806.509999999995</v>
      </c>
      <c r="G7" s="34">
        <v>84624.68</v>
      </c>
      <c r="H7" s="34">
        <v>84624.68</v>
      </c>
      <c r="I7" s="34">
        <f t="shared" ref="I7:N7" si="0">H7</f>
        <v>84624.68</v>
      </c>
      <c r="J7" s="34">
        <f t="shared" si="0"/>
        <v>84624.68</v>
      </c>
      <c r="K7" s="34">
        <f t="shared" si="0"/>
        <v>84624.68</v>
      </c>
      <c r="L7" s="34">
        <f t="shared" si="0"/>
        <v>84624.68</v>
      </c>
      <c r="M7" s="34">
        <f t="shared" si="0"/>
        <v>84624.68</v>
      </c>
      <c r="N7" s="34">
        <f t="shared" si="0"/>
        <v>84624.68</v>
      </c>
      <c r="O7" s="34">
        <f>C7-D7-E7-F7-G7-H7-I7-J7-K7-L7-M7-N7</f>
        <v>84624.63</v>
      </c>
      <c r="P7" s="42"/>
      <c r="Q7" s="42"/>
      <c r="R7" s="42"/>
    </row>
    <row r="8" spans="1:18" s="42" customFormat="1">
      <c r="A8" s="47">
        <v>2</v>
      </c>
      <c r="B8" s="48" t="s">
        <v>35</v>
      </c>
      <c r="C8" s="49">
        <v>34647551</v>
      </c>
      <c r="D8" s="50">
        <v>3217377.17</v>
      </c>
      <c r="E8" s="50">
        <v>2754489.39</v>
      </c>
      <c r="F8" s="50">
        <v>3007008</v>
      </c>
      <c r="G8" s="50">
        <v>2866370</v>
      </c>
      <c r="H8" s="50">
        <v>2850288</v>
      </c>
      <c r="I8" s="50">
        <f t="shared" ref="I8:N8" si="1">H8</f>
        <v>2850288</v>
      </c>
      <c r="J8" s="50">
        <f t="shared" si="1"/>
        <v>2850288</v>
      </c>
      <c r="K8" s="50">
        <f t="shared" si="1"/>
        <v>2850288</v>
      </c>
      <c r="L8" s="50">
        <f t="shared" si="1"/>
        <v>2850288</v>
      </c>
      <c r="M8" s="50">
        <f t="shared" si="1"/>
        <v>2850288</v>
      </c>
      <c r="N8" s="50">
        <f t="shared" si="1"/>
        <v>2850288</v>
      </c>
      <c r="O8" s="50">
        <f t="shared" ref="O8:O23" si="2">C8-D8-E8-F8-G8-H8-I8-J8-K8-L8-M8-N8</f>
        <v>2850290.4399999976</v>
      </c>
    </row>
    <row r="9" spans="1:18" s="30" customFormat="1">
      <c r="A9" s="40">
        <v>3</v>
      </c>
      <c r="B9" s="28" t="s">
        <v>2</v>
      </c>
      <c r="C9" s="33">
        <v>18202372</v>
      </c>
      <c r="D9" s="34">
        <v>1763693.42</v>
      </c>
      <c r="E9" s="34">
        <v>1456072.52</v>
      </c>
      <c r="F9" s="34">
        <v>1456072.52</v>
      </c>
      <c r="G9" s="34">
        <v>1502948</v>
      </c>
      <c r="H9" s="34">
        <v>1502948</v>
      </c>
      <c r="I9" s="34">
        <f t="shared" ref="I9:I23" si="3">H9</f>
        <v>1502948</v>
      </c>
      <c r="J9" s="34">
        <f t="shared" ref="J9:J23" si="4">I9</f>
        <v>1502948</v>
      </c>
      <c r="K9" s="34">
        <f t="shared" ref="K9:K23" si="5">J9</f>
        <v>1502948</v>
      </c>
      <c r="L9" s="34">
        <f t="shared" ref="L9:L23" si="6">K9</f>
        <v>1502948</v>
      </c>
      <c r="M9" s="34">
        <f t="shared" ref="M9:M23" si="7">L9</f>
        <v>1502948</v>
      </c>
      <c r="N9" s="34">
        <f t="shared" ref="N9:N23" si="8">M9</f>
        <v>1502948</v>
      </c>
      <c r="O9" s="34">
        <f t="shared" si="2"/>
        <v>1502949.540000001</v>
      </c>
      <c r="P9" s="42"/>
      <c r="Q9" s="42"/>
      <c r="R9" s="42"/>
    </row>
    <row r="10" spans="1:18" s="30" customFormat="1">
      <c r="A10" s="40">
        <v>4</v>
      </c>
      <c r="B10" s="28" t="s">
        <v>3</v>
      </c>
      <c r="C10" s="33">
        <v>1416643</v>
      </c>
      <c r="D10" s="34">
        <v>136320.5</v>
      </c>
      <c r="E10" s="34">
        <v>108920.09</v>
      </c>
      <c r="F10" s="34">
        <v>108920.06</v>
      </c>
      <c r="G10" s="34">
        <v>118053.59</v>
      </c>
      <c r="H10" s="34">
        <v>118053.59</v>
      </c>
      <c r="I10" s="34">
        <f t="shared" si="3"/>
        <v>118053.59</v>
      </c>
      <c r="J10" s="34">
        <f t="shared" si="4"/>
        <v>118053.59</v>
      </c>
      <c r="K10" s="34">
        <f t="shared" si="5"/>
        <v>118053.59</v>
      </c>
      <c r="L10" s="34">
        <f t="shared" si="6"/>
        <v>118053.59</v>
      </c>
      <c r="M10" s="34">
        <f t="shared" si="7"/>
        <v>118053.59</v>
      </c>
      <c r="N10" s="34">
        <f t="shared" si="8"/>
        <v>118053.59</v>
      </c>
      <c r="O10" s="34">
        <f t="shared" si="2"/>
        <v>118053.63000000006</v>
      </c>
      <c r="P10" s="42"/>
      <c r="Q10" s="42"/>
      <c r="R10" s="42"/>
    </row>
    <row r="11" spans="1:18" s="30" customFormat="1" ht="19.5" customHeight="1">
      <c r="A11" s="40">
        <v>5</v>
      </c>
      <c r="B11" s="28" t="s">
        <v>4</v>
      </c>
      <c r="C11" s="33">
        <v>12864091</v>
      </c>
      <c r="D11" s="34">
        <v>1092410.58</v>
      </c>
      <c r="E11" s="34">
        <v>1061806.1700000002</v>
      </c>
      <c r="F11" s="34">
        <v>1061806.1300000001</v>
      </c>
      <c r="G11" s="34">
        <v>1072007.6300000001</v>
      </c>
      <c r="H11" s="34">
        <v>1072007.6300000001</v>
      </c>
      <c r="I11" s="34">
        <f t="shared" si="3"/>
        <v>1072007.6300000001</v>
      </c>
      <c r="J11" s="34">
        <f t="shared" si="4"/>
        <v>1072007.6300000001</v>
      </c>
      <c r="K11" s="34">
        <f t="shared" si="5"/>
        <v>1072007.6300000001</v>
      </c>
      <c r="L11" s="34">
        <f t="shared" si="6"/>
        <v>1072007.6300000001</v>
      </c>
      <c r="M11" s="34">
        <f t="shared" si="7"/>
        <v>1072007.6300000001</v>
      </c>
      <c r="N11" s="34">
        <f t="shared" si="8"/>
        <v>1072007.6300000001</v>
      </c>
      <c r="O11" s="34">
        <f t="shared" si="2"/>
        <v>1072007.0799999989</v>
      </c>
      <c r="P11" s="42"/>
      <c r="Q11" s="42"/>
      <c r="R11" s="42"/>
    </row>
    <row r="12" spans="1:18" s="30" customFormat="1">
      <c r="A12" s="40">
        <v>6</v>
      </c>
      <c r="B12" s="28" t="s">
        <v>36</v>
      </c>
      <c r="C12" s="33">
        <v>987800</v>
      </c>
      <c r="D12" s="34">
        <v>99677.08</v>
      </c>
      <c r="E12" s="34">
        <v>79043.930000000008</v>
      </c>
      <c r="F12" s="34">
        <v>79043.900000000009</v>
      </c>
      <c r="G12" s="34">
        <v>85921.68</v>
      </c>
      <c r="H12" s="34">
        <v>85921.68</v>
      </c>
      <c r="I12" s="34">
        <f>ROUND((C12-D12-E12-F12-G12-H12)/7,2)</f>
        <v>79741.679999999993</v>
      </c>
      <c r="J12" s="34">
        <f t="shared" si="4"/>
        <v>79741.679999999993</v>
      </c>
      <c r="K12" s="34">
        <f t="shared" si="5"/>
        <v>79741.679999999993</v>
      </c>
      <c r="L12" s="34">
        <f t="shared" si="6"/>
        <v>79741.679999999993</v>
      </c>
      <c r="M12" s="34">
        <f t="shared" si="7"/>
        <v>79741.679999999993</v>
      </c>
      <c r="N12" s="34">
        <f t="shared" si="8"/>
        <v>79741.679999999993</v>
      </c>
      <c r="O12" s="34">
        <f t="shared" si="2"/>
        <v>79741.650000000023</v>
      </c>
      <c r="P12" s="42"/>
      <c r="Q12" s="42"/>
      <c r="R12" s="42"/>
    </row>
    <row r="13" spans="1:18" s="30" customFormat="1" ht="30">
      <c r="A13" s="40">
        <v>7</v>
      </c>
      <c r="B13" s="28" t="s">
        <v>5</v>
      </c>
      <c r="C13" s="33">
        <v>3282827</v>
      </c>
      <c r="D13" s="34">
        <v>273568.92</v>
      </c>
      <c r="E13" s="34">
        <v>273568.98</v>
      </c>
      <c r="F13" s="34">
        <v>273568.94999999995</v>
      </c>
      <c r="G13" s="34">
        <v>273568.95</v>
      </c>
      <c r="H13" s="34">
        <v>273568.95</v>
      </c>
      <c r="I13" s="34">
        <f t="shared" si="3"/>
        <v>273568.95</v>
      </c>
      <c r="J13" s="34">
        <f t="shared" si="4"/>
        <v>273568.95</v>
      </c>
      <c r="K13" s="34">
        <f t="shared" si="5"/>
        <v>273568.95</v>
      </c>
      <c r="L13" s="34">
        <f t="shared" si="6"/>
        <v>273568.95</v>
      </c>
      <c r="M13" s="34">
        <f t="shared" si="7"/>
        <v>273568.95</v>
      </c>
      <c r="N13" s="34">
        <f t="shared" si="8"/>
        <v>273568.95</v>
      </c>
      <c r="O13" s="34">
        <f t="shared" si="2"/>
        <v>273568.55000000045</v>
      </c>
      <c r="P13" s="42"/>
      <c r="Q13" s="42"/>
      <c r="R13" s="42"/>
    </row>
    <row r="14" spans="1:18" s="30" customFormat="1">
      <c r="A14" s="40">
        <v>8</v>
      </c>
      <c r="B14" s="28" t="s">
        <v>6</v>
      </c>
      <c r="C14" s="33">
        <v>1012761</v>
      </c>
      <c r="D14" s="34">
        <v>96702.25</v>
      </c>
      <c r="E14" s="34">
        <v>76903.41</v>
      </c>
      <c r="F14" s="34">
        <v>76903.400000000009</v>
      </c>
      <c r="G14" s="34">
        <v>84695</v>
      </c>
      <c r="H14" s="34">
        <v>84695</v>
      </c>
      <c r="I14" s="34">
        <f t="shared" si="3"/>
        <v>84695</v>
      </c>
      <c r="J14" s="34">
        <f t="shared" si="4"/>
        <v>84695</v>
      </c>
      <c r="K14" s="34">
        <f t="shared" si="5"/>
        <v>84695</v>
      </c>
      <c r="L14" s="34">
        <f t="shared" si="6"/>
        <v>84695</v>
      </c>
      <c r="M14" s="34">
        <f t="shared" si="7"/>
        <v>84695</v>
      </c>
      <c r="N14" s="34">
        <f t="shared" si="8"/>
        <v>84695</v>
      </c>
      <c r="O14" s="34">
        <f t="shared" si="2"/>
        <v>84691.939999999944</v>
      </c>
      <c r="P14" s="42"/>
      <c r="Q14" s="42"/>
      <c r="R14" s="42"/>
    </row>
    <row r="15" spans="1:18" s="30" customFormat="1" ht="30">
      <c r="A15" s="40">
        <v>9</v>
      </c>
      <c r="B15" s="28" t="s">
        <v>7</v>
      </c>
      <c r="C15" s="33">
        <v>2331506</v>
      </c>
      <c r="D15" s="34">
        <v>225326.92</v>
      </c>
      <c r="E15" s="34">
        <v>178774.65</v>
      </c>
      <c r="F15" s="34">
        <v>178774.65</v>
      </c>
      <c r="G15" s="34">
        <v>194292.12000000002</v>
      </c>
      <c r="H15" s="34">
        <v>194292.12000000002</v>
      </c>
      <c r="I15" s="34">
        <f t="shared" si="3"/>
        <v>194292.12000000002</v>
      </c>
      <c r="J15" s="34">
        <f t="shared" si="4"/>
        <v>194292.12000000002</v>
      </c>
      <c r="K15" s="34">
        <f t="shared" si="5"/>
        <v>194292.12000000002</v>
      </c>
      <c r="L15" s="34">
        <f t="shared" si="6"/>
        <v>194292.12000000002</v>
      </c>
      <c r="M15" s="34">
        <f t="shared" si="7"/>
        <v>194292.12000000002</v>
      </c>
      <c r="N15" s="34">
        <f t="shared" si="8"/>
        <v>194292.12000000002</v>
      </c>
      <c r="O15" s="34">
        <f t="shared" si="2"/>
        <v>194292.81999999992</v>
      </c>
      <c r="P15" s="42"/>
      <c r="Q15" s="42"/>
      <c r="R15" s="42"/>
    </row>
    <row r="16" spans="1:18" s="30" customFormat="1">
      <c r="A16" s="40">
        <v>10</v>
      </c>
      <c r="B16" s="28" t="s">
        <v>8</v>
      </c>
      <c r="C16" s="33">
        <v>11982526</v>
      </c>
      <c r="D16" s="34">
        <v>1148000.5</v>
      </c>
      <c r="E16" s="34">
        <v>923815.41</v>
      </c>
      <c r="F16" s="34">
        <v>923815.35</v>
      </c>
      <c r="G16" s="34">
        <v>998543.84</v>
      </c>
      <c r="H16" s="34">
        <v>998543.84</v>
      </c>
      <c r="I16" s="34">
        <f t="shared" si="3"/>
        <v>998543.84</v>
      </c>
      <c r="J16" s="34">
        <f t="shared" si="4"/>
        <v>998543.84</v>
      </c>
      <c r="K16" s="34">
        <f t="shared" si="5"/>
        <v>998543.84</v>
      </c>
      <c r="L16" s="34">
        <f t="shared" si="6"/>
        <v>998543.84</v>
      </c>
      <c r="M16" s="34">
        <f t="shared" si="7"/>
        <v>998543.84</v>
      </c>
      <c r="N16" s="34">
        <f t="shared" si="8"/>
        <v>998543.84</v>
      </c>
      <c r="O16" s="34">
        <f t="shared" si="2"/>
        <v>998544.0200000013</v>
      </c>
      <c r="P16" s="42"/>
      <c r="Q16" s="42"/>
      <c r="R16" s="42"/>
    </row>
    <row r="17" spans="1:18" s="30" customFormat="1">
      <c r="A17" s="40">
        <v>11</v>
      </c>
      <c r="B17" s="28" t="s">
        <v>9</v>
      </c>
      <c r="C17" s="33">
        <v>40459501</v>
      </c>
      <c r="D17" s="34">
        <v>3392514.17</v>
      </c>
      <c r="E17" s="34">
        <v>3361180.7600000002</v>
      </c>
      <c r="F17" s="34">
        <v>3361180.6500000004</v>
      </c>
      <c r="G17" s="34">
        <v>3371625.2</v>
      </c>
      <c r="H17" s="34">
        <v>3371625.2</v>
      </c>
      <c r="I17" s="34">
        <f t="shared" si="3"/>
        <v>3371625.2</v>
      </c>
      <c r="J17" s="34">
        <f t="shared" si="4"/>
        <v>3371625.2</v>
      </c>
      <c r="K17" s="34">
        <f t="shared" si="5"/>
        <v>3371625.2</v>
      </c>
      <c r="L17" s="34">
        <f t="shared" si="6"/>
        <v>3371625.2</v>
      </c>
      <c r="M17" s="34">
        <f t="shared" si="7"/>
        <v>3371625.2</v>
      </c>
      <c r="N17" s="34">
        <f t="shared" si="8"/>
        <v>3371625.2</v>
      </c>
      <c r="O17" s="34">
        <f t="shared" si="2"/>
        <v>3371623.8200000059</v>
      </c>
      <c r="P17" s="42"/>
      <c r="Q17" s="42"/>
      <c r="R17" s="42"/>
    </row>
    <row r="18" spans="1:18" s="30" customFormat="1">
      <c r="A18" s="40">
        <v>12</v>
      </c>
      <c r="B18" s="28" t="s">
        <v>10</v>
      </c>
      <c r="C18" s="33">
        <v>1348862</v>
      </c>
      <c r="D18" s="34">
        <v>107455.67</v>
      </c>
      <c r="E18" s="34">
        <v>101252.01</v>
      </c>
      <c r="F18" s="34">
        <v>107112.97</v>
      </c>
      <c r="G18" s="34">
        <v>114781.48</v>
      </c>
      <c r="H18" s="34">
        <v>114781.48</v>
      </c>
      <c r="I18" s="34">
        <v>114781.48</v>
      </c>
      <c r="J18" s="34">
        <v>114781.48</v>
      </c>
      <c r="K18" s="34">
        <v>114781.48</v>
      </c>
      <c r="L18" s="34">
        <v>114781.48</v>
      </c>
      <c r="M18" s="34">
        <v>114781.48</v>
      </c>
      <c r="N18" s="34">
        <v>114781.48</v>
      </c>
      <c r="O18" s="34">
        <v>114789.51000000023</v>
      </c>
      <c r="P18" s="42"/>
      <c r="Q18" s="42"/>
      <c r="R18" s="42"/>
    </row>
    <row r="19" spans="1:18" s="30" customFormat="1">
      <c r="A19" s="40">
        <v>13</v>
      </c>
      <c r="B19" s="28" t="s">
        <v>11</v>
      </c>
      <c r="C19" s="33">
        <v>24186975</v>
      </c>
      <c r="D19" s="34">
        <v>2231750.75</v>
      </c>
      <c r="E19" s="34">
        <v>1907496.41</v>
      </c>
      <c r="F19" s="34">
        <v>1907496.3499999999</v>
      </c>
      <c r="G19" s="34">
        <v>2015581.22</v>
      </c>
      <c r="H19" s="34">
        <v>2015581.22</v>
      </c>
      <c r="I19" s="34">
        <f t="shared" si="3"/>
        <v>2015581.22</v>
      </c>
      <c r="J19" s="34">
        <f t="shared" si="4"/>
        <v>2015581.22</v>
      </c>
      <c r="K19" s="34">
        <f t="shared" si="5"/>
        <v>2015581.22</v>
      </c>
      <c r="L19" s="34">
        <f t="shared" si="6"/>
        <v>2015581.22</v>
      </c>
      <c r="M19" s="34">
        <f t="shared" si="7"/>
        <v>2015581.22</v>
      </c>
      <c r="N19" s="34">
        <f t="shared" si="8"/>
        <v>2015581.22</v>
      </c>
      <c r="O19" s="34">
        <f t="shared" si="2"/>
        <v>2015581.7299999965</v>
      </c>
      <c r="P19" s="42"/>
      <c r="Q19" s="42"/>
      <c r="R19" s="42"/>
    </row>
    <row r="20" spans="1:18" s="30" customFormat="1">
      <c r="A20" s="40">
        <v>14</v>
      </c>
      <c r="B20" s="28" t="s">
        <v>14</v>
      </c>
      <c r="C20" s="33">
        <v>5663927</v>
      </c>
      <c r="D20" s="34">
        <v>453901.58</v>
      </c>
      <c r="E20" s="34">
        <v>424594.13</v>
      </c>
      <c r="F20" s="34">
        <v>424594.13</v>
      </c>
      <c r="G20" s="34">
        <v>484537</v>
      </c>
      <c r="H20" s="34">
        <v>484537</v>
      </c>
      <c r="I20" s="34">
        <f t="shared" si="3"/>
        <v>484537</v>
      </c>
      <c r="J20" s="34">
        <f t="shared" si="4"/>
        <v>484537</v>
      </c>
      <c r="K20" s="34">
        <f t="shared" si="5"/>
        <v>484537</v>
      </c>
      <c r="L20" s="34">
        <f t="shared" si="6"/>
        <v>484537</v>
      </c>
      <c r="M20" s="34">
        <f t="shared" si="7"/>
        <v>484537</v>
      </c>
      <c r="N20" s="34">
        <f t="shared" si="8"/>
        <v>484537</v>
      </c>
      <c r="O20" s="34">
        <f t="shared" si="2"/>
        <v>484541.16000000015</v>
      </c>
      <c r="P20" s="42"/>
      <c r="Q20" s="42"/>
      <c r="R20" s="42"/>
    </row>
    <row r="21" spans="1:18" s="30" customFormat="1">
      <c r="A21" s="40">
        <v>15</v>
      </c>
      <c r="B21" s="28" t="s">
        <v>37</v>
      </c>
      <c r="C21" s="33">
        <v>15733969</v>
      </c>
      <c r="D21" s="34">
        <v>1472684.25</v>
      </c>
      <c r="E21" s="34">
        <v>1230403.98</v>
      </c>
      <c r="F21" s="34">
        <v>1230403.98</v>
      </c>
      <c r="G21" s="34">
        <v>1311164.1200000001</v>
      </c>
      <c r="H21" s="34">
        <v>1311164.1200000001</v>
      </c>
      <c r="I21" s="34">
        <f t="shared" si="3"/>
        <v>1311164.1200000001</v>
      </c>
      <c r="J21" s="34">
        <f t="shared" si="4"/>
        <v>1311164.1200000001</v>
      </c>
      <c r="K21" s="34">
        <f t="shared" si="5"/>
        <v>1311164.1200000001</v>
      </c>
      <c r="L21" s="34">
        <f t="shared" si="6"/>
        <v>1311164.1200000001</v>
      </c>
      <c r="M21" s="34">
        <f t="shared" si="7"/>
        <v>1311164.1200000001</v>
      </c>
      <c r="N21" s="34">
        <f t="shared" si="8"/>
        <v>1311164.1200000001</v>
      </c>
      <c r="O21" s="34">
        <f t="shared" si="2"/>
        <v>1311163.8299999963</v>
      </c>
      <c r="P21" s="42"/>
      <c r="Q21" s="42"/>
      <c r="R21" s="42"/>
    </row>
    <row r="22" spans="1:18" s="30" customFormat="1">
      <c r="A22" s="40">
        <v>16</v>
      </c>
      <c r="B22" s="28" t="s">
        <v>12</v>
      </c>
      <c r="C22" s="33">
        <v>526626</v>
      </c>
      <c r="D22" s="34">
        <v>49571.67</v>
      </c>
      <c r="E22" s="34">
        <v>41042.390000000007</v>
      </c>
      <c r="F22" s="34">
        <v>41042.390000000007</v>
      </c>
      <c r="G22" s="34">
        <v>43885.51</v>
      </c>
      <c r="H22" s="34">
        <v>43885.51</v>
      </c>
      <c r="I22" s="34">
        <f t="shared" si="3"/>
        <v>43885.51</v>
      </c>
      <c r="J22" s="34">
        <f t="shared" si="4"/>
        <v>43885.51</v>
      </c>
      <c r="K22" s="34">
        <f t="shared" si="5"/>
        <v>43885.51</v>
      </c>
      <c r="L22" s="34">
        <f t="shared" si="6"/>
        <v>43885.51</v>
      </c>
      <c r="M22" s="34">
        <f t="shared" si="7"/>
        <v>43885.51</v>
      </c>
      <c r="N22" s="34">
        <f t="shared" si="8"/>
        <v>43885.51</v>
      </c>
      <c r="O22" s="34">
        <f t="shared" si="2"/>
        <v>43885.469999999921</v>
      </c>
      <c r="P22" s="42"/>
      <c r="Q22" s="42"/>
      <c r="R22" s="42"/>
    </row>
    <row r="23" spans="1:18" s="30" customFormat="1">
      <c r="A23" s="40">
        <v>17</v>
      </c>
      <c r="B23" s="28" t="s">
        <v>13</v>
      </c>
      <c r="C23" s="33">
        <v>7836380</v>
      </c>
      <c r="D23" s="34">
        <v>743187</v>
      </c>
      <c r="E23" s="34">
        <v>615872.21</v>
      </c>
      <c r="F23" s="34">
        <v>615872.19999999995</v>
      </c>
      <c r="G23" s="34">
        <v>651272</v>
      </c>
      <c r="H23" s="34">
        <v>651272</v>
      </c>
      <c r="I23" s="34">
        <f t="shared" si="3"/>
        <v>651272</v>
      </c>
      <c r="J23" s="34">
        <f t="shared" si="4"/>
        <v>651272</v>
      </c>
      <c r="K23" s="34">
        <f t="shared" si="5"/>
        <v>651272</v>
      </c>
      <c r="L23" s="34">
        <f t="shared" si="6"/>
        <v>651272</v>
      </c>
      <c r="M23" s="34">
        <f t="shared" si="7"/>
        <v>651272</v>
      </c>
      <c r="N23" s="34">
        <f t="shared" si="8"/>
        <v>651272</v>
      </c>
      <c r="O23" s="34">
        <f t="shared" si="2"/>
        <v>651272.58999999985</v>
      </c>
      <c r="P23" s="42"/>
      <c r="Q23" s="42"/>
      <c r="R23" s="42"/>
    </row>
    <row r="24" spans="1:18" s="22" customFormat="1" ht="24" customHeight="1">
      <c r="A24" s="52" t="s">
        <v>15</v>
      </c>
      <c r="B24" s="53"/>
      <c r="C24" s="21">
        <f t="shared" ref="C24:O24" si="9">SUM(C7:C23)</f>
        <v>183499813</v>
      </c>
      <c r="D24" s="21">
        <f t="shared" si="9"/>
        <v>16602403.35</v>
      </c>
      <c r="E24" s="21">
        <f t="shared" si="9"/>
        <v>14673042.940000001</v>
      </c>
      <c r="F24" s="21">
        <f t="shared" si="9"/>
        <v>14931422.140000002</v>
      </c>
      <c r="G24" s="21">
        <f t="shared" si="9"/>
        <v>15273872.020000001</v>
      </c>
      <c r="H24" s="21">
        <f t="shared" si="9"/>
        <v>15257790.020000001</v>
      </c>
      <c r="I24" s="21">
        <f>SUM(I7:I23)</f>
        <v>15251610.020000001</v>
      </c>
      <c r="J24" s="21">
        <f t="shared" si="9"/>
        <v>15251610.020000001</v>
      </c>
      <c r="K24" s="21">
        <f t="shared" si="9"/>
        <v>15251610.020000001</v>
      </c>
      <c r="L24" s="21">
        <f t="shared" si="9"/>
        <v>15251610.020000001</v>
      </c>
      <c r="M24" s="21">
        <f t="shared" si="9"/>
        <v>15251610.020000001</v>
      </c>
      <c r="N24" s="21">
        <f t="shared" si="9"/>
        <v>15251610.020000001</v>
      </c>
      <c r="O24" s="21">
        <f t="shared" si="9"/>
        <v>15251622.41</v>
      </c>
      <c r="P24" s="26"/>
      <c r="Q24" s="23"/>
    </row>
    <row r="26" spans="1:18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>
      <c r="C27" s="25"/>
      <c r="F27" s="24"/>
      <c r="G27" s="24"/>
    </row>
    <row r="29" spans="1:18">
      <c r="F29" s="45"/>
    </row>
    <row r="30" spans="1:18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8">
      <c r="F31" s="45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zoomScale="90" zoomScaleNormal="90" workbookViewId="0">
      <selection activeCell="B3" sqref="B3:O3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4" width="16.5703125" bestFit="1" customWidth="1"/>
    <col min="5" max="14" width="15.42578125" bestFit="1" customWidth="1"/>
    <col min="15" max="15" width="15.42578125" customWidth="1"/>
    <col min="16" max="16" width="15.7109375" style="41" customWidth="1"/>
    <col min="17" max="17" width="15.28515625" style="41" customWidth="1"/>
    <col min="18" max="18" width="12.7109375" style="41" bestFit="1" customWidth="1"/>
  </cols>
  <sheetData>
    <row r="1" spans="1:18">
      <c r="N1" s="57" t="s">
        <v>34</v>
      </c>
      <c r="O1" s="57"/>
    </row>
    <row r="2" spans="1:18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58" t="s">
        <v>40</v>
      </c>
      <c r="M2" s="58"/>
      <c r="N2" s="58"/>
      <c r="O2" s="58"/>
    </row>
    <row r="3" spans="1:18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8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18" ht="15" customHeight="1">
      <c r="A5" s="60" t="s">
        <v>0</v>
      </c>
      <c r="B5" s="62" t="s">
        <v>32</v>
      </c>
      <c r="C5" s="54" t="s">
        <v>18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8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18" s="30" customFormat="1">
      <c r="A7" s="40">
        <v>1</v>
      </c>
      <c r="B7" s="28" t="s">
        <v>1</v>
      </c>
      <c r="C7" s="33">
        <v>4496354</v>
      </c>
      <c r="D7" s="34">
        <v>435073.67</v>
      </c>
      <c r="E7" s="34">
        <v>344507.42</v>
      </c>
      <c r="F7" s="34">
        <v>344507.42</v>
      </c>
      <c r="G7" s="34">
        <v>374696.17</v>
      </c>
      <c r="H7" s="34">
        <v>374696.17</v>
      </c>
      <c r="I7" s="34">
        <f t="shared" ref="I7:N7" si="0">H7</f>
        <v>374696.17</v>
      </c>
      <c r="J7" s="34">
        <f t="shared" si="0"/>
        <v>374696.17</v>
      </c>
      <c r="K7" s="34">
        <f t="shared" si="0"/>
        <v>374696.17</v>
      </c>
      <c r="L7" s="34">
        <f t="shared" si="0"/>
        <v>374696.17</v>
      </c>
      <c r="M7" s="34">
        <f t="shared" si="0"/>
        <v>374696.17</v>
      </c>
      <c r="N7" s="34">
        <f t="shared" si="0"/>
        <v>374696.17</v>
      </c>
      <c r="O7" s="34">
        <f>C7-D7-E7-F7-G7-H7-I7-J7-K7-L7-M7-N7</f>
        <v>374696.13000000076</v>
      </c>
      <c r="P7" s="42"/>
      <c r="Q7" s="42"/>
      <c r="R7" s="42"/>
    </row>
    <row r="8" spans="1:18" s="30" customFormat="1">
      <c r="A8" s="40">
        <v>2</v>
      </c>
      <c r="B8" s="28" t="s">
        <v>35</v>
      </c>
      <c r="C8" s="33">
        <v>2893420.17</v>
      </c>
      <c r="D8" s="34">
        <v>268683.5</v>
      </c>
      <c r="E8" s="34">
        <v>230027.63</v>
      </c>
      <c r="F8" s="50">
        <v>251115.31</v>
      </c>
      <c r="G8" s="34">
        <v>239370.28</v>
      </c>
      <c r="H8" s="34">
        <v>238028.03</v>
      </c>
      <c r="I8" s="34">
        <f t="shared" ref="I8:I23" si="1">H8</f>
        <v>238028.03</v>
      </c>
      <c r="J8" s="34">
        <f t="shared" ref="J8:J23" si="2">I8</f>
        <v>238028.03</v>
      </c>
      <c r="K8" s="34">
        <f t="shared" ref="K8:K23" si="3">J8</f>
        <v>238028.03</v>
      </c>
      <c r="L8" s="34">
        <f t="shared" ref="L8:L23" si="4">K8</f>
        <v>238028.03</v>
      </c>
      <c r="M8" s="34">
        <f t="shared" ref="M8:M23" si="5">L8</f>
        <v>238028.03</v>
      </c>
      <c r="N8" s="34">
        <f t="shared" ref="N8:N23" si="6">M8</f>
        <v>238028.03</v>
      </c>
      <c r="O8" s="34">
        <f>C8-D8-E8-F8-G8-H8-I8-J8-K8-L8-M8-N8</f>
        <v>238027.23999999979</v>
      </c>
      <c r="P8" s="42"/>
      <c r="Q8" s="42"/>
      <c r="R8" s="42"/>
    </row>
    <row r="9" spans="1:18" s="30" customFormat="1">
      <c r="A9" s="40">
        <v>3</v>
      </c>
      <c r="B9" s="28" t="s">
        <v>2</v>
      </c>
      <c r="C9" s="33">
        <v>424420.48</v>
      </c>
      <c r="D9" s="34">
        <v>41123.67</v>
      </c>
      <c r="E9" s="34">
        <v>33950.910000000003</v>
      </c>
      <c r="F9" s="34">
        <v>33950.910000000003</v>
      </c>
      <c r="G9" s="34">
        <v>35044.04</v>
      </c>
      <c r="H9" s="34">
        <v>35044.04</v>
      </c>
      <c r="I9" s="34">
        <f t="shared" si="1"/>
        <v>35044.04</v>
      </c>
      <c r="J9" s="34">
        <f t="shared" si="2"/>
        <v>35044.04</v>
      </c>
      <c r="K9" s="34">
        <f t="shared" si="3"/>
        <v>35044.04</v>
      </c>
      <c r="L9" s="34">
        <f t="shared" si="4"/>
        <v>35044.04</v>
      </c>
      <c r="M9" s="34">
        <f t="shared" si="5"/>
        <v>35044.04</v>
      </c>
      <c r="N9" s="34">
        <f t="shared" si="6"/>
        <v>35044.04</v>
      </c>
      <c r="O9" s="34">
        <f t="shared" ref="O9:O23" si="7">C9-D9-E9-F9-G9-H9-I9-J9-K9-L9-M9-N9</f>
        <v>35042.669999999962</v>
      </c>
      <c r="P9" s="42"/>
      <c r="Q9" s="42"/>
      <c r="R9" s="42"/>
    </row>
    <row r="10" spans="1:18" s="30" customFormat="1">
      <c r="A10" s="40">
        <v>4</v>
      </c>
      <c r="B10" s="28" t="s">
        <v>3</v>
      </c>
      <c r="C10" s="33">
        <v>6771528</v>
      </c>
      <c r="D10" s="34">
        <v>651609.67000000004</v>
      </c>
      <c r="E10" s="34">
        <v>520636.15999999997</v>
      </c>
      <c r="F10" s="34">
        <v>520636.15999999997</v>
      </c>
      <c r="G10" s="34">
        <v>564294</v>
      </c>
      <c r="H10" s="34">
        <v>564294</v>
      </c>
      <c r="I10" s="34">
        <f t="shared" si="1"/>
        <v>564294</v>
      </c>
      <c r="J10" s="34">
        <f t="shared" si="2"/>
        <v>564294</v>
      </c>
      <c r="K10" s="34">
        <f t="shared" si="3"/>
        <v>564294</v>
      </c>
      <c r="L10" s="34">
        <f t="shared" si="4"/>
        <v>564294</v>
      </c>
      <c r="M10" s="34">
        <f t="shared" si="5"/>
        <v>564294</v>
      </c>
      <c r="N10" s="34">
        <f t="shared" si="6"/>
        <v>564294</v>
      </c>
      <c r="O10" s="34">
        <f t="shared" si="7"/>
        <v>564294.00999999978</v>
      </c>
      <c r="P10" s="42"/>
      <c r="Q10" s="42"/>
      <c r="R10" s="42"/>
    </row>
    <row r="11" spans="1:18" s="30" customFormat="1" ht="19.5" customHeight="1">
      <c r="A11" s="40">
        <v>5</v>
      </c>
      <c r="B11" s="28" t="s">
        <v>4</v>
      </c>
      <c r="C11" s="33">
        <v>4951467</v>
      </c>
      <c r="D11" s="34">
        <v>420475.5</v>
      </c>
      <c r="E11" s="34">
        <v>408695.62</v>
      </c>
      <c r="F11" s="34">
        <v>408695.62</v>
      </c>
      <c r="G11" s="34">
        <v>412622.25</v>
      </c>
      <c r="H11" s="34">
        <v>412622.25</v>
      </c>
      <c r="I11" s="34">
        <f t="shared" si="1"/>
        <v>412622.25</v>
      </c>
      <c r="J11" s="34">
        <f t="shared" si="2"/>
        <v>412622.25</v>
      </c>
      <c r="K11" s="34">
        <f t="shared" si="3"/>
        <v>412622.25</v>
      </c>
      <c r="L11" s="34">
        <f t="shared" si="4"/>
        <v>412622.25</v>
      </c>
      <c r="M11" s="34">
        <f t="shared" si="5"/>
        <v>412622.25</v>
      </c>
      <c r="N11" s="34">
        <f t="shared" si="6"/>
        <v>412622.25</v>
      </c>
      <c r="O11" s="34">
        <f t="shared" si="7"/>
        <v>412622.25999999978</v>
      </c>
      <c r="P11" s="42"/>
      <c r="Q11" s="42"/>
      <c r="R11" s="42"/>
    </row>
    <row r="12" spans="1:18" s="30" customFormat="1">
      <c r="A12" s="40">
        <v>6</v>
      </c>
      <c r="B12" s="28" t="s">
        <v>36</v>
      </c>
      <c r="C12" s="33">
        <v>10621744.15</v>
      </c>
      <c r="D12" s="34">
        <v>1071820.83</v>
      </c>
      <c r="E12" s="34">
        <v>849953.83</v>
      </c>
      <c r="F12" s="34">
        <v>849953.83</v>
      </c>
      <c r="G12" s="34">
        <v>923909.5</v>
      </c>
      <c r="H12" s="34">
        <v>923909.5</v>
      </c>
      <c r="I12" s="34">
        <f>ROUND((C12-D12-E12-F12-G12-H12)/7,2)</f>
        <v>857456.67</v>
      </c>
      <c r="J12" s="34">
        <f t="shared" si="2"/>
        <v>857456.67</v>
      </c>
      <c r="K12" s="34">
        <f t="shared" si="3"/>
        <v>857456.67</v>
      </c>
      <c r="L12" s="34">
        <f t="shared" si="4"/>
        <v>857456.67</v>
      </c>
      <c r="M12" s="34">
        <f t="shared" si="5"/>
        <v>857456.67</v>
      </c>
      <c r="N12" s="34">
        <f t="shared" si="6"/>
        <v>857456.67</v>
      </c>
      <c r="O12" s="34">
        <f t="shared" si="7"/>
        <v>857456.64000000048</v>
      </c>
      <c r="P12" s="42"/>
      <c r="Q12" s="42"/>
      <c r="R12" s="42"/>
    </row>
    <row r="13" spans="1:18" s="30" customFormat="1" ht="30">
      <c r="A13" s="40">
        <v>7</v>
      </c>
      <c r="B13" s="28" t="s">
        <v>5</v>
      </c>
      <c r="C13" s="33">
        <v>11590991</v>
      </c>
      <c r="D13" s="34">
        <v>965915.92</v>
      </c>
      <c r="E13" s="34">
        <v>965915.92</v>
      </c>
      <c r="F13" s="34">
        <v>965915.92</v>
      </c>
      <c r="G13" s="34">
        <v>965915.92</v>
      </c>
      <c r="H13" s="34">
        <v>965915.92</v>
      </c>
      <c r="I13" s="34">
        <f t="shared" si="1"/>
        <v>965915.92</v>
      </c>
      <c r="J13" s="34">
        <f t="shared" si="2"/>
        <v>965915.92</v>
      </c>
      <c r="K13" s="34">
        <f t="shared" si="3"/>
        <v>965915.92</v>
      </c>
      <c r="L13" s="34">
        <f t="shared" si="4"/>
        <v>965915.92</v>
      </c>
      <c r="M13" s="34">
        <f t="shared" si="5"/>
        <v>965915.92</v>
      </c>
      <c r="N13" s="34">
        <f t="shared" si="6"/>
        <v>965915.92</v>
      </c>
      <c r="O13" s="34">
        <f t="shared" si="7"/>
        <v>965915.8800000007</v>
      </c>
      <c r="P13" s="42"/>
      <c r="Q13" s="42"/>
      <c r="R13" s="42"/>
    </row>
    <row r="14" spans="1:18" s="30" customFormat="1">
      <c r="A14" s="40">
        <v>8</v>
      </c>
      <c r="B14" s="28" t="s">
        <v>6</v>
      </c>
      <c r="C14" s="33">
        <v>6506894.75</v>
      </c>
      <c r="D14" s="34">
        <v>621302.67000000004</v>
      </c>
      <c r="E14" s="34">
        <v>494097.54</v>
      </c>
      <c r="F14" s="34">
        <v>494097.54</v>
      </c>
      <c r="G14" s="34">
        <v>544155.24</v>
      </c>
      <c r="H14" s="34">
        <v>544155.24</v>
      </c>
      <c r="I14" s="34">
        <f t="shared" si="1"/>
        <v>544155.24</v>
      </c>
      <c r="J14" s="34">
        <f t="shared" si="2"/>
        <v>544155.24</v>
      </c>
      <c r="K14" s="34">
        <f t="shared" si="3"/>
        <v>544155.24</v>
      </c>
      <c r="L14" s="34">
        <f t="shared" si="4"/>
        <v>544155.24</v>
      </c>
      <c r="M14" s="34">
        <f t="shared" si="5"/>
        <v>544155.24</v>
      </c>
      <c r="N14" s="34">
        <f t="shared" si="6"/>
        <v>544155.24</v>
      </c>
      <c r="O14" s="34">
        <f>C14-D14-E14-F14-G14-H14-I14-J14-K14-L14-M14-N14</f>
        <v>544155.07999999891</v>
      </c>
      <c r="P14" s="42"/>
      <c r="Q14" s="42"/>
      <c r="R14" s="42"/>
    </row>
    <row r="15" spans="1:18" s="30" customFormat="1" ht="30">
      <c r="A15" s="40">
        <v>9</v>
      </c>
      <c r="B15" s="28" t="s">
        <v>7</v>
      </c>
      <c r="C15" s="33">
        <v>10920034</v>
      </c>
      <c r="D15" s="34">
        <v>1055359.42</v>
      </c>
      <c r="E15" s="34">
        <v>837324.53</v>
      </c>
      <c r="F15" s="34">
        <v>837324.53</v>
      </c>
      <c r="G15" s="34">
        <v>910002.83</v>
      </c>
      <c r="H15" s="34">
        <v>910002.83</v>
      </c>
      <c r="I15" s="34">
        <f t="shared" si="1"/>
        <v>910002.83</v>
      </c>
      <c r="J15" s="34">
        <f t="shared" si="2"/>
        <v>910002.83</v>
      </c>
      <c r="K15" s="34">
        <f t="shared" si="3"/>
        <v>910002.83</v>
      </c>
      <c r="L15" s="34">
        <f t="shared" si="4"/>
        <v>910002.83</v>
      </c>
      <c r="M15" s="34">
        <f t="shared" si="5"/>
        <v>910002.83</v>
      </c>
      <c r="N15" s="34">
        <f t="shared" si="6"/>
        <v>910002.83</v>
      </c>
      <c r="O15" s="34">
        <f t="shared" si="7"/>
        <v>910002.88</v>
      </c>
      <c r="P15" s="42"/>
      <c r="Q15" s="42"/>
      <c r="R15" s="42"/>
    </row>
    <row r="16" spans="1:18" s="30" customFormat="1">
      <c r="A16" s="40">
        <v>10</v>
      </c>
      <c r="B16" s="28" t="s">
        <v>8</v>
      </c>
      <c r="C16" s="33">
        <v>13034751</v>
      </c>
      <c r="D16" s="34">
        <v>1248810.17</v>
      </c>
      <c r="E16" s="34">
        <v>1004938.79</v>
      </c>
      <c r="F16" s="34">
        <v>1004938.79</v>
      </c>
      <c r="G16" s="34">
        <v>1086229.25</v>
      </c>
      <c r="H16" s="34">
        <v>1086229.25</v>
      </c>
      <c r="I16" s="34">
        <f t="shared" si="1"/>
        <v>1086229.25</v>
      </c>
      <c r="J16" s="34">
        <f t="shared" si="2"/>
        <v>1086229.25</v>
      </c>
      <c r="K16" s="34">
        <f t="shared" si="3"/>
        <v>1086229.25</v>
      </c>
      <c r="L16" s="34">
        <f t="shared" si="4"/>
        <v>1086229.25</v>
      </c>
      <c r="M16" s="34">
        <f t="shared" si="5"/>
        <v>1086229.25</v>
      </c>
      <c r="N16" s="34">
        <f t="shared" si="6"/>
        <v>1086229.25</v>
      </c>
      <c r="O16" s="34">
        <f t="shared" si="7"/>
        <v>1086229.25</v>
      </c>
      <c r="P16" s="42"/>
      <c r="Q16" s="42"/>
      <c r="R16" s="42"/>
    </row>
    <row r="17" spans="1:18" s="30" customFormat="1">
      <c r="A17" s="40">
        <v>11</v>
      </c>
      <c r="B17" s="28" t="s">
        <v>9</v>
      </c>
      <c r="C17" s="33">
        <v>7466287</v>
      </c>
      <c r="D17" s="34">
        <v>626045.32999999996</v>
      </c>
      <c r="E17" s="34">
        <v>620263.19999999995</v>
      </c>
      <c r="F17" s="34">
        <v>620263.19999999995</v>
      </c>
      <c r="G17" s="34">
        <v>622190.57999999996</v>
      </c>
      <c r="H17" s="34">
        <v>622190.57999999996</v>
      </c>
      <c r="I17" s="34">
        <f t="shared" si="1"/>
        <v>622190.57999999996</v>
      </c>
      <c r="J17" s="34">
        <f t="shared" si="2"/>
        <v>622190.57999999996</v>
      </c>
      <c r="K17" s="34">
        <f t="shared" si="3"/>
        <v>622190.57999999996</v>
      </c>
      <c r="L17" s="34">
        <f t="shared" si="4"/>
        <v>622190.57999999996</v>
      </c>
      <c r="M17" s="34">
        <f t="shared" si="5"/>
        <v>622190.57999999996</v>
      </c>
      <c r="N17" s="34">
        <f t="shared" si="6"/>
        <v>622190.57999999996</v>
      </c>
      <c r="O17" s="34">
        <f t="shared" si="7"/>
        <v>622190.62999999907</v>
      </c>
      <c r="P17" s="42"/>
      <c r="Q17" s="42"/>
      <c r="R17" s="42"/>
    </row>
    <row r="18" spans="1:18" s="30" customFormat="1">
      <c r="A18" s="40">
        <v>12</v>
      </c>
      <c r="B18" s="28" t="s">
        <v>10</v>
      </c>
      <c r="C18" s="33">
        <v>9750261</v>
      </c>
      <c r="D18" s="34">
        <v>776744.5</v>
      </c>
      <c r="E18" s="34">
        <v>731905.49</v>
      </c>
      <c r="F18" s="34">
        <v>774273.49</v>
      </c>
      <c r="G18" s="34">
        <v>829704.83</v>
      </c>
      <c r="H18" s="34">
        <v>829704.83</v>
      </c>
      <c r="I18" s="34">
        <v>829704.83</v>
      </c>
      <c r="J18" s="34">
        <v>829704.83</v>
      </c>
      <c r="K18" s="34">
        <v>829704.83</v>
      </c>
      <c r="L18" s="34">
        <v>829704.83</v>
      </c>
      <c r="M18" s="34">
        <v>829704.83</v>
      </c>
      <c r="N18" s="34">
        <v>829704.83</v>
      </c>
      <c r="O18" s="34">
        <f t="shared" si="7"/>
        <v>829698.87999999907</v>
      </c>
      <c r="P18" s="42"/>
      <c r="Q18" s="42"/>
      <c r="R18" s="42"/>
    </row>
    <row r="19" spans="1:18" s="30" customFormat="1">
      <c r="A19" s="40">
        <v>13</v>
      </c>
      <c r="B19" s="28" t="s">
        <v>11</v>
      </c>
      <c r="C19" s="33">
        <v>2407781</v>
      </c>
      <c r="D19" s="34">
        <v>222167.83</v>
      </c>
      <c r="E19" s="34">
        <v>189888.71</v>
      </c>
      <c r="F19" s="34">
        <v>189888.71</v>
      </c>
      <c r="G19" s="34">
        <v>200648.42</v>
      </c>
      <c r="H19" s="34">
        <v>200648.42</v>
      </c>
      <c r="I19" s="34">
        <f t="shared" si="1"/>
        <v>200648.42</v>
      </c>
      <c r="J19" s="34">
        <f t="shared" si="2"/>
        <v>200648.42</v>
      </c>
      <c r="K19" s="34">
        <f t="shared" si="3"/>
        <v>200648.42</v>
      </c>
      <c r="L19" s="34">
        <f t="shared" si="4"/>
        <v>200648.42</v>
      </c>
      <c r="M19" s="34">
        <f t="shared" si="5"/>
        <v>200648.42</v>
      </c>
      <c r="N19" s="34">
        <f t="shared" si="6"/>
        <v>200648.42</v>
      </c>
      <c r="O19" s="34">
        <f t="shared" si="7"/>
        <v>200648.39000000004</v>
      </c>
      <c r="P19" s="42"/>
      <c r="Q19" s="42"/>
      <c r="R19" s="42"/>
    </row>
    <row r="20" spans="1:18" s="30" customFormat="1">
      <c r="A20" s="40">
        <v>14</v>
      </c>
      <c r="B20" s="28" t="s">
        <v>14</v>
      </c>
      <c r="C20" s="33">
        <v>6720231.25</v>
      </c>
      <c r="D20" s="34">
        <v>538552.67000000004</v>
      </c>
      <c r="E20" s="34">
        <v>503779.67</v>
      </c>
      <c r="F20" s="34">
        <v>503779.67</v>
      </c>
      <c r="G20" s="34">
        <v>574902.14</v>
      </c>
      <c r="H20" s="34">
        <v>574902.14</v>
      </c>
      <c r="I20" s="34">
        <f t="shared" si="1"/>
        <v>574902.14</v>
      </c>
      <c r="J20" s="34">
        <f t="shared" si="2"/>
        <v>574902.14</v>
      </c>
      <c r="K20" s="34">
        <f t="shared" si="3"/>
        <v>574902.14</v>
      </c>
      <c r="L20" s="34">
        <f t="shared" si="4"/>
        <v>574902.14</v>
      </c>
      <c r="M20" s="34">
        <f t="shared" si="5"/>
        <v>574902.14</v>
      </c>
      <c r="N20" s="34">
        <f t="shared" si="6"/>
        <v>574902.14</v>
      </c>
      <c r="O20" s="34">
        <f t="shared" si="7"/>
        <v>574902.11999999976</v>
      </c>
      <c r="P20" s="42"/>
      <c r="Q20" s="42"/>
      <c r="R20" s="42"/>
    </row>
    <row r="21" spans="1:18" s="30" customFormat="1">
      <c r="A21" s="40">
        <v>15</v>
      </c>
      <c r="B21" s="28" t="s">
        <v>37</v>
      </c>
      <c r="C21" s="33">
        <v>83083</v>
      </c>
      <c r="D21" s="34">
        <v>7776.5</v>
      </c>
      <c r="E21" s="34">
        <v>6497.12</v>
      </c>
      <c r="F21" s="34">
        <v>6497.12</v>
      </c>
      <c r="G21" s="34">
        <v>6923.58</v>
      </c>
      <c r="H21" s="34">
        <v>6923.58</v>
      </c>
      <c r="I21" s="34">
        <f t="shared" si="1"/>
        <v>6923.58</v>
      </c>
      <c r="J21" s="34">
        <f t="shared" si="2"/>
        <v>6923.58</v>
      </c>
      <c r="K21" s="34">
        <f t="shared" si="3"/>
        <v>6923.58</v>
      </c>
      <c r="L21" s="34">
        <f t="shared" si="4"/>
        <v>6923.58</v>
      </c>
      <c r="M21" s="34">
        <f t="shared" si="5"/>
        <v>6923.58</v>
      </c>
      <c r="N21" s="34">
        <f t="shared" si="6"/>
        <v>6923.58</v>
      </c>
      <c r="O21" s="34">
        <f t="shared" si="7"/>
        <v>6923.6199999999917</v>
      </c>
      <c r="P21" s="42"/>
      <c r="Q21" s="42"/>
      <c r="R21" s="42"/>
    </row>
    <row r="22" spans="1:18" s="30" customFormat="1">
      <c r="A22" s="40">
        <v>16</v>
      </c>
      <c r="B22" s="28" t="s">
        <v>12</v>
      </c>
      <c r="C22" s="33">
        <v>7915346</v>
      </c>
      <c r="D22" s="34">
        <v>745076.92</v>
      </c>
      <c r="E22" s="34">
        <v>616879.79</v>
      </c>
      <c r="F22" s="34">
        <v>616879.79</v>
      </c>
      <c r="G22" s="34">
        <v>659612.17000000004</v>
      </c>
      <c r="H22" s="34">
        <v>659612.17000000004</v>
      </c>
      <c r="I22" s="34">
        <f t="shared" si="1"/>
        <v>659612.17000000004</v>
      </c>
      <c r="J22" s="34">
        <f t="shared" si="2"/>
        <v>659612.17000000004</v>
      </c>
      <c r="K22" s="34">
        <f t="shared" si="3"/>
        <v>659612.17000000004</v>
      </c>
      <c r="L22" s="34">
        <f t="shared" si="4"/>
        <v>659612.17000000004</v>
      </c>
      <c r="M22" s="34">
        <f t="shared" si="5"/>
        <v>659612.17000000004</v>
      </c>
      <c r="N22" s="34">
        <f t="shared" si="6"/>
        <v>659612.17000000004</v>
      </c>
      <c r="O22" s="34">
        <f t="shared" si="7"/>
        <v>659612.14000000048</v>
      </c>
      <c r="P22" s="42"/>
      <c r="Q22" s="42"/>
      <c r="R22" s="42"/>
    </row>
    <row r="23" spans="1:18" s="30" customFormat="1">
      <c r="A23" s="40">
        <v>17</v>
      </c>
      <c r="B23" s="28" t="s">
        <v>13</v>
      </c>
      <c r="C23" s="33">
        <v>12106656.859999999</v>
      </c>
      <c r="D23" s="34">
        <v>1148171.83</v>
      </c>
      <c r="E23" s="34">
        <v>951479.45</v>
      </c>
      <c r="F23" s="34">
        <v>951479.45</v>
      </c>
      <c r="G23" s="34">
        <v>1006169.23</v>
      </c>
      <c r="H23" s="34">
        <v>1006169.23</v>
      </c>
      <c r="I23" s="34">
        <f t="shared" si="1"/>
        <v>1006169.23</v>
      </c>
      <c r="J23" s="34">
        <f t="shared" si="2"/>
        <v>1006169.23</v>
      </c>
      <c r="K23" s="34">
        <f t="shared" si="3"/>
        <v>1006169.23</v>
      </c>
      <c r="L23" s="34">
        <f t="shared" si="4"/>
        <v>1006169.23</v>
      </c>
      <c r="M23" s="34">
        <f t="shared" si="5"/>
        <v>1006169.23</v>
      </c>
      <c r="N23" s="34">
        <f t="shared" si="6"/>
        <v>1006169.23</v>
      </c>
      <c r="O23" s="34">
        <f t="shared" si="7"/>
        <v>1006172.2899999991</v>
      </c>
      <c r="P23" s="42"/>
      <c r="Q23" s="42"/>
      <c r="R23" s="42"/>
    </row>
    <row r="24" spans="1:18" s="37" customFormat="1" ht="24" customHeight="1">
      <c r="A24" s="64" t="s">
        <v>15</v>
      </c>
      <c r="B24" s="65"/>
      <c r="C24" s="35">
        <f t="shared" ref="C24:N24" si="8">SUM(C7:C23)</f>
        <v>118661250.66</v>
      </c>
      <c r="D24" s="35">
        <f t="shared" si="8"/>
        <v>10844710.6</v>
      </c>
      <c r="E24" s="35">
        <f t="shared" si="8"/>
        <v>9310741.7800000012</v>
      </c>
      <c r="F24" s="35">
        <f t="shared" si="8"/>
        <v>9374197.4600000009</v>
      </c>
      <c r="G24" s="35">
        <f t="shared" si="8"/>
        <v>9956390.4300000016</v>
      </c>
      <c r="H24" s="35">
        <f t="shared" si="8"/>
        <v>9955048.1800000016</v>
      </c>
      <c r="I24" s="35">
        <f t="shared" si="8"/>
        <v>9888595.3500000015</v>
      </c>
      <c r="J24" s="35">
        <f t="shared" si="8"/>
        <v>9888595.3500000015</v>
      </c>
      <c r="K24" s="35">
        <f t="shared" si="8"/>
        <v>9888595.3500000015</v>
      </c>
      <c r="L24" s="35">
        <f t="shared" si="8"/>
        <v>9888595.3500000015</v>
      </c>
      <c r="M24" s="35">
        <f t="shared" si="8"/>
        <v>9888595.3500000015</v>
      </c>
      <c r="N24" s="35">
        <f t="shared" si="8"/>
        <v>9888595.3500000015</v>
      </c>
      <c r="O24" s="35">
        <f>SUM(O7:O23)</f>
        <v>9888590.1099999975</v>
      </c>
      <c r="P24" s="43"/>
      <c r="Q24" s="41"/>
      <c r="R24" s="43"/>
    </row>
    <row r="25" spans="1:18" s="30" customFormat="1">
      <c r="A25" s="38"/>
      <c r="C25" s="39"/>
      <c r="P25" s="42"/>
      <c r="Q25" s="41"/>
      <c r="R25" s="42"/>
    </row>
    <row r="26" spans="1:18" ht="14.25" customHeight="1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8" ht="14.25" customHeight="1">
      <c r="C27" s="25"/>
      <c r="D27" s="23"/>
      <c r="E27" s="23"/>
      <c r="H27" s="24"/>
    </row>
    <row r="28" spans="1:18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30" spans="1:18">
      <c r="H30" s="24"/>
    </row>
    <row r="32" spans="1:18">
      <c r="G32" s="24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30"/>
  <sheetViews>
    <sheetView tabSelected="1" zoomScale="90" zoomScaleNormal="90" workbookViewId="0">
      <selection activeCell="Q12" sqref="Q12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8554687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57" t="s">
        <v>34</v>
      </c>
      <c r="O1" s="57"/>
    </row>
    <row r="2" spans="1:4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6" t="str">
        <f>макс!L2</f>
        <v>Утверждено на заседании Комиссии по разработке        Территориальной программы ОМС от 25.06.2025г.</v>
      </c>
      <c r="M2" s="66"/>
      <c r="N2" s="66"/>
      <c r="O2" s="66"/>
    </row>
    <row r="3" spans="1:47" ht="18.75">
      <c r="A3" s="12"/>
      <c r="B3" s="59" t="s">
        <v>39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47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7" ht="15" customHeight="1">
      <c r="A5" s="60" t="s">
        <v>0</v>
      </c>
      <c r="B5" s="62" t="s">
        <v>32</v>
      </c>
      <c r="C5" s="54" t="s">
        <v>33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47">
      <c r="A6" s="61"/>
      <c r="B6" s="63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7">
      <c r="A7" s="14">
        <v>1</v>
      </c>
      <c r="B7" s="8" t="s">
        <v>1</v>
      </c>
      <c r="C7" s="6">
        <f>согаз!C7+капитал!C7+макс!C7</f>
        <v>9133557</v>
      </c>
      <c r="D7" s="5">
        <v>883776.26</v>
      </c>
      <c r="E7" s="5">
        <f>согаз!E7+капитал!E7+макс!E7</f>
        <v>699806.46</v>
      </c>
      <c r="F7" s="5">
        <f>согаз!F7+капитал!F7+макс!F7</f>
        <v>699806.47</v>
      </c>
      <c r="G7" s="5">
        <f>согаз!G7+капитал!G7+макс!G7</f>
        <v>761129.77</v>
      </c>
      <c r="H7" s="5">
        <f>согаз!H7+капитал!H7+макс!H7</f>
        <v>761129.77</v>
      </c>
      <c r="I7" s="5">
        <f>согаз!I7+капитал!I7+макс!I7</f>
        <v>761129.77</v>
      </c>
      <c r="J7" s="5">
        <f>согаз!J7+капитал!J7+макс!J7</f>
        <v>761129.77</v>
      </c>
      <c r="K7" s="5">
        <f>согаз!K7+капитал!K7+макс!K7</f>
        <v>761129.77</v>
      </c>
      <c r="L7" s="5">
        <f>согаз!L7+капитал!L7+макс!L7</f>
        <v>761129.77</v>
      </c>
      <c r="M7" s="5">
        <f>согаз!M7+капитал!M7+макс!M7</f>
        <v>761129.77</v>
      </c>
      <c r="N7" s="5">
        <f>согаз!N7+капитал!N7+макс!N7</f>
        <v>761129.77</v>
      </c>
      <c r="O7" s="5">
        <f>согаз!O7+капитал!O7+макс!O7</f>
        <v>761129.6500000013</v>
      </c>
      <c r="P7" s="23"/>
      <c r="Q7" s="23"/>
      <c r="R7" s="29"/>
      <c r="S7" s="23"/>
      <c r="AA7" s="23"/>
      <c r="AB7" s="23"/>
      <c r="AC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S7" s="27"/>
      <c r="AT7" s="23"/>
      <c r="AU7" s="24"/>
    </row>
    <row r="8" spans="1:47">
      <c r="A8" s="14">
        <v>2</v>
      </c>
      <c r="B8" s="8" t="s">
        <v>35</v>
      </c>
      <c r="C8" s="6">
        <f>согаз!C8+капитал!C8+макс!C8</f>
        <v>38858648.170000002</v>
      </c>
      <c r="D8" s="5">
        <v>3608420.34</v>
      </c>
      <c r="E8" s="5">
        <f>согаз!E8+капитал!E8+макс!E8</f>
        <v>3089272.69</v>
      </c>
      <c r="F8" s="5">
        <f>согаз!F8+капитал!F8+макс!F8</f>
        <v>3372482.31</v>
      </c>
      <c r="G8" s="5">
        <f>согаз!G8+капитал!G8+макс!G8</f>
        <v>3214751.28</v>
      </c>
      <c r="H8" s="5">
        <f>согаз!H8+капитал!H8+макс!H8</f>
        <v>3196715.03</v>
      </c>
      <c r="I8" s="5">
        <f>согаз!I8+капитал!I8+макс!I8</f>
        <v>3196715.03</v>
      </c>
      <c r="J8" s="5">
        <f>согаз!J8+капитал!J8+макс!J8</f>
        <v>3196715.03</v>
      </c>
      <c r="K8" s="5">
        <f>согаз!K8+капитал!K8+макс!K8</f>
        <v>3196715.03</v>
      </c>
      <c r="L8" s="5">
        <f>согаз!L8+капитал!L8+макс!L8</f>
        <v>3196715.03</v>
      </c>
      <c r="M8" s="5">
        <f>согаз!M8+капитал!M8+макс!M8</f>
        <v>3196715.03</v>
      </c>
      <c r="N8" s="5">
        <f>согаз!N8+капитал!N8+макс!N8</f>
        <v>3196715.03</v>
      </c>
      <c r="O8" s="5">
        <f>согаз!O8+капитал!O8+макс!O8</f>
        <v>3196716.3399999975</v>
      </c>
      <c r="P8" s="23"/>
      <c r="Q8" s="23"/>
      <c r="R8" s="29"/>
      <c r="S8" s="23"/>
      <c r="AA8" s="23"/>
      <c r="AB8" s="23"/>
      <c r="AC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S8" s="27"/>
      <c r="AT8" s="23"/>
      <c r="AU8" s="24"/>
    </row>
    <row r="9" spans="1:47" s="30" customFormat="1">
      <c r="A9" s="40">
        <v>3</v>
      </c>
      <c r="B9" s="28" t="s">
        <v>2</v>
      </c>
      <c r="C9" s="6">
        <f>согаз!C9+капитал!C9+макс!C9</f>
        <v>18676545.48</v>
      </c>
      <c r="D9" s="34">
        <v>1809637.8399999999</v>
      </c>
      <c r="E9" s="34">
        <f>согаз!E9+капитал!E9+макс!E9</f>
        <v>1494003.3099999998</v>
      </c>
      <c r="F9" s="34">
        <f>согаз!F9+капитал!F9+макс!F9</f>
        <v>1494003.3099999998</v>
      </c>
      <c r="G9" s="34">
        <f>согаз!G9+капитал!G9+макс!G9</f>
        <v>1542100.04</v>
      </c>
      <c r="H9" s="34">
        <f>согаз!H9+капитал!H9+макс!H9</f>
        <v>1542100.04</v>
      </c>
      <c r="I9" s="34">
        <f>согаз!I9+капитал!I9+макс!I9</f>
        <v>1542100.04</v>
      </c>
      <c r="J9" s="34">
        <f>согаз!J9+капитал!J9+макс!J9</f>
        <v>1542100.04</v>
      </c>
      <c r="K9" s="34">
        <f>согаз!K9+капитал!K9+макс!K9</f>
        <v>1542100.04</v>
      </c>
      <c r="L9" s="34">
        <f>согаз!L9+капитал!L9+макс!L9</f>
        <v>1542100.04</v>
      </c>
      <c r="M9" s="34">
        <f>согаз!M9+капитал!M9+макс!M9</f>
        <v>1542100.04</v>
      </c>
      <c r="N9" s="34">
        <f>согаз!N9+капитал!N9+макс!N9</f>
        <v>1542100.04</v>
      </c>
      <c r="O9" s="34">
        <f>согаз!O9+капитал!O9+макс!O9</f>
        <v>1542100.7000000009</v>
      </c>
      <c r="P9" s="29"/>
      <c r="Q9" s="29"/>
      <c r="R9" s="29"/>
      <c r="S9" s="29"/>
      <c r="AA9" s="29"/>
      <c r="AB9" s="29"/>
      <c r="AC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S9" s="31"/>
      <c r="AT9" s="29"/>
      <c r="AU9" s="32"/>
    </row>
    <row r="10" spans="1:47" s="30" customFormat="1" ht="30">
      <c r="A10" s="40">
        <v>4</v>
      </c>
      <c r="B10" s="28" t="s">
        <v>3</v>
      </c>
      <c r="C10" s="6">
        <f>согаз!C10+капитал!C10+макс!C10</f>
        <v>12495514</v>
      </c>
      <c r="D10" s="34">
        <v>1202416.67</v>
      </c>
      <c r="E10" s="34">
        <f>согаз!E10+капитал!E10+макс!E10</f>
        <v>960730.86999999988</v>
      </c>
      <c r="F10" s="34">
        <f>согаз!F10+капитал!F10+макс!F10</f>
        <v>960730.84</v>
      </c>
      <c r="G10" s="34">
        <f>согаз!G10+капитал!G10+макс!G10</f>
        <v>1041292.84</v>
      </c>
      <c r="H10" s="34">
        <f>согаз!H10+капитал!H10+макс!H10</f>
        <v>1041292.84</v>
      </c>
      <c r="I10" s="34">
        <f>согаз!I10+капитал!I10+макс!I10</f>
        <v>1041292.84</v>
      </c>
      <c r="J10" s="34">
        <f>согаз!J10+капитал!J10+макс!J10</f>
        <v>1041292.84</v>
      </c>
      <c r="K10" s="34">
        <f>согаз!K10+капитал!K10+макс!K10</f>
        <v>1041292.84</v>
      </c>
      <c r="L10" s="34">
        <f>согаз!L10+капитал!L10+макс!L10</f>
        <v>1041292.84</v>
      </c>
      <c r="M10" s="34">
        <f>согаз!M10+капитал!M10+макс!M10</f>
        <v>1041292.84</v>
      </c>
      <c r="N10" s="34">
        <f>согаз!N10+капитал!N10+макс!N10</f>
        <v>1041292.84</v>
      </c>
      <c r="O10" s="34">
        <f>согаз!O10+капитал!O10+макс!O10</f>
        <v>1041292.8999999997</v>
      </c>
      <c r="P10" s="29"/>
      <c r="Q10" s="29"/>
      <c r="R10" s="29"/>
      <c r="S10" s="29"/>
      <c r="AA10" s="29"/>
      <c r="AB10" s="29"/>
      <c r="AC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S10" s="31"/>
      <c r="AT10" s="29"/>
      <c r="AU10" s="32"/>
    </row>
    <row r="11" spans="1:47" s="30" customFormat="1" ht="30">
      <c r="A11" s="40">
        <v>5</v>
      </c>
      <c r="B11" s="28" t="s">
        <v>4</v>
      </c>
      <c r="C11" s="6">
        <f>согаз!C11+капитал!C11+макс!C11</f>
        <v>18194969</v>
      </c>
      <c r="D11" s="34">
        <v>1545105.4100000001</v>
      </c>
      <c r="E11" s="34">
        <f>согаз!E11+капитал!E11+макс!E11</f>
        <v>1501818.4900000002</v>
      </c>
      <c r="F11" s="34">
        <f>согаз!F11+капитал!F11+макс!F11</f>
        <v>1501818.4500000002</v>
      </c>
      <c r="G11" s="34">
        <f>согаз!G11+капитал!G11+макс!G11</f>
        <v>1516247.4600000002</v>
      </c>
      <c r="H11" s="34">
        <f>согаз!H11+капитал!H11+макс!H11</f>
        <v>1516247.4600000002</v>
      </c>
      <c r="I11" s="34">
        <f>согаз!I11+капитал!I11+макс!I11</f>
        <v>1516247.4600000002</v>
      </c>
      <c r="J11" s="34">
        <f>согаз!J11+капитал!J11+макс!J11</f>
        <v>1516247.4600000002</v>
      </c>
      <c r="K11" s="34">
        <f>согаз!K11+капитал!K11+макс!K11</f>
        <v>1516247.4600000002</v>
      </c>
      <c r="L11" s="34">
        <f>согаз!L11+капитал!L11+макс!L11</f>
        <v>1516247.4600000002</v>
      </c>
      <c r="M11" s="34">
        <f>согаз!M11+капитал!M11+макс!M11</f>
        <v>1516247.4600000002</v>
      </c>
      <c r="N11" s="34">
        <f>согаз!N11+капитал!N11+макс!N11</f>
        <v>1516247.4600000002</v>
      </c>
      <c r="O11" s="34">
        <f>согаз!O11+капитал!O11+макс!O11</f>
        <v>1516246.9699999986</v>
      </c>
      <c r="P11" s="29"/>
      <c r="Q11" s="29"/>
      <c r="R11" s="29"/>
      <c r="S11" s="29"/>
      <c r="AA11" s="29"/>
      <c r="AB11" s="29"/>
      <c r="AC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S11" s="31"/>
      <c r="AT11" s="29"/>
      <c r="AU11" s="32"/>
    </row>
    <row r="12" spans="1:47" s="30" customFormat="1">
      <c r="A12" s="40">
        <v>6</v>
      </c>
      <c r="B12" s="28" t="s">
        <v>36</v>
      </c>
      <c r="C12" s="6">
        <f>согаз!C12+капитал!C12+макс!C12</f>
        <v>11915949.15</v>
      </c>
      <c r="D12" s="34">
        <v>1202416.6600000001</v>
      </c>
      <c r="E12" s="34">
        <f>согаз!E12+капитал!E12+макс!E12</f>
        <v>953516.38</v>
      </c>
      <c r="F12" s="34">
        <f>согаз!F12+капитал!F12+макс!F12</f>
        <v>953516.35</v>
      </c>
      <c r="G12" s="34">
        <f>согаз!G12+капитал!G12+макс!G12</f>
        <v>1036483.1799999999</v>
      </c>
      <c r="H12" s="34">
        <f>согаз!H12+капитал!H12+макс!H12</f>
        <v>1036483.1799999999</v>
      </c>
      <c r="I12" s="34">
        <f>согаз!I12+капитал!I12+макс!I12</f>
        <v>961933.35000000009</v>
      </c>
      <c r="J12" s="34">
        <f>согаз!J12+капитал!J12+макс!J12</f>
        <v>961933.35000000009</v>
      </c>
      <c r="K12" s="34">
        <f>согаз!K12+капитал!K12+макс!K12</f>
        <v>961933.35000000009</v>
      </c>
      <c r="L12" s="34">
        <f>согаз!L12+капитал!L12+макс!L12</f>
        <v>961933.35000000009</v>
      </c>
      <c r="M12" s="34">
        <f>согаз!M12+капитал!M12+макс!M12</f>
        <v>961933.35000000009</v>
      </c>
      <c r="N12" s="34">
        <f>согаз!N12+капитал!N12+макс!N12</f>
        <v>961933.35000000009</v>
      </c>
      <c r="O12" s="34">
        <f>согаз!O12+капитал!O12+макс!O12</f>
        <v>961933.30000000051</v>
      </c>
      <c r="P12" s="29"/>
      <c r="Q12" s="29"/>
      <c r="R12" s="29"/>
      <c r="S12" s="29"/>
      <c r="AA12" s="29"/>
      <c r="AB12" s="29"/>
      <c r="AC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S12" s="31"/>
      <c r="AT12" s="29"/>
      <c r="AU12" s="32"/>
    </row>
    <row r="13" spans="1:47" s="30" customFormat="1" ht="30">
      <c r="A13" s="40">
        <v>7</v>
      </c>
      <c r="B13" s="28" t="s">
        <v>5</v>
      </c>
      <c r="C13" s="6">
        <f>согаз!C13+капитал!C13+макс!C13</f>
        <v>15871900</v>
      </c>
      <c r="D13" s="34">
        <v>1322658.3400000001</v>
      </c>
      <c r="E13" s="34">
        <f>согаз!E13+капитал!E13+макс!E13</f>
        <v>1322658.3999999999</v>
      </c>
      <c r="F13" s="34">
        <f>согаз!F13+капитал!F13+макс!F13</f>
        <v>1322658.3700000001</v>
      </c>
      <c r="G13" s="34">
        <f>согаз!G13+капитал!G13+макс!G13</f>
        <v>1322658.3700000001</v>
      </c>
      <c r="H13" s="34">
        <f>согаз!H13+капитал!H13+макс!H13</f>
        <v>1322658.3700000001</v>
      </c>
      <c r="I13" s="34">
        <f>согаз!I13+капитал!I13+макс!I13</f>
        <v>1322658.3700000001</v>
      </c>
      <c r="J13" s="34">
        <f>согаз!J13+капитал!J13+макс!J13</f>
        <v>1322658.3700000001</v>
      </c>
      <c r="K13" s="34">
        <f>согаз!K13+капитал!K13+макс!K13</f>
        <v>1322658.3700000001</v>
      </c>
      <c r="L13" s="34">
        <f>согаз!L13+капитал!L13+макс!L13</f>
        <v>1322658.3700000001</v>
      </c>
      <c r="M13" s="34">
        <f>согаз!M13+капитал!M13+макс!M13</f>
        <v>1322658.3700000001</v>
      </c>
      <c r="N13" s="34">
        <f>согаз!N13+капитал!N13+макс!N13</f>
        <v>1322658.3700000001</v>
      </c>
      <c r="O13" s="34">
        <f>согаз!O13+капитал!O13+макс!O13</f>
        <v>1322657.9300000011</v>
      </c>
      <c r="P13" s="29"/>
      <c r="Q13" s="29"/>
      <c r="R13" s="29"/>
      <c r="S13" s="29"/>
      <c r="AA13" s="29"/>
      <c r="AB13" s="29"/>
      <c r="AC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S13" s="31"/>
      <c r="AT13" s="29"/>
      <c r="AU13" s="32"/>
    </row>
    <row r="14" spans="1:47" s="30" customFormat="1">
      <c r="A14" s="40">
        <v>8</v>
      </c>
      <c r="B14" s="28" t="s">
        <v>6</v>
      </c>
      <c r="C14" s="6">
        <f>согаз!C14+капитал!C14+макс!C14</f>
        <v>13285504.75</v>
      </c>
      <c r="D14" s="34">
        <v>1268549.8400000001</v>
      </c>
      <c r="E14" s="34">
        <f>согаз!E14+капитал!E14+макс!E14</f>
        <v>1008827.74</v>
      </c>
      <c r="F14" s="34">
        <f>согаз!F14+капитал!F14+макс!F14</f>
        <v>1008827.73</v>
      </c>
      <c r="G14" s="34">
        <f>согаз!G14+капитал!G14+макс!G14</f>
        <v>1111033.24</v>
      </c>
      <c r="H14" s="34">
        <f>согаз!H14+капитал!H14+макс!H14</f>
        <v>1111033.24</v>
      </c>
      <c r="I14" s="34">
        <f>согаз!I14+капитал!I14+макс!I14</f>
        <v>1111033.24</v>
      </c>
      <c r="J14" s="34">
        <f>согаз!J14+капитал!J14+макс!J14</f>
        <v>1111033.24</v>
      </c>
      <c r="K14" s="34">
        <f>согаз!K14+капитал!K14+макс!K14</f>
        <v>1111033.24</v>
      </c>
      <c r="L14" s="34">
        <f>согаз!L14+капитал!L14+макс!L14</f>
        <v>1111033.24</v>
      </c>
      <c r="M14" s="34">
        <f>согаз!M14+капитал!M14+макс!M14</f>
        <v>1111033.24</v>
      </c>
      <c r="N14" s="34">
        <f>согаз!N14+капитал!N14+макс!N14</f>
        <v>1111033.24</v>
      </c>
      <c r="O14" s="34">
        <f>согаз!O14+капитал!O14+макс!O14</f>
        <v>1111033.5199999989</v>
      </c>
      <c r="P14" s="29"/>
      <c r="Q14" s="29"/>
      <c r="R14" s="29"/>
      <c r="S14" s="29"/>
      <c r="AA14" s="29"/>
      <c r="AB14" s="29"/>
      <c r="AC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S14" s="31"/>
      <c r="AT14" s="29"/>
      <c r="AU14" s="32"/>
    </row>
    <row r="15" spans="1:47" s="30" customFormat="1" ht="30">
      <c r="A15" s="40">
        <v>9</v>
      </c>
      <c r="B15" s="28" t="s">
        <v>7</v>
      </c>
      <c r="C15" s="6">
        <f>согаз!C15+капитал!C15+макс!C15</f>
        <v>15085528</v>
      </c>
      <c r="D15" s="34">
        <v>1457930.92</v>
      </c>
      <c r="E15" s="34">
        <f>согаз!E15+капитал!E15+макс!E15</f>
        <v>1156725.3799999999</v>
      </c>
      <c r="F15" s="34">
        <f>согаз!F15+капитал!F15+макс!F15</f>
        <v>1156725.3799999999</v>
      </c>
      <c r="G15" s="34">
        <f>согаз!G15+капитал!G15+макс!G15</f>
        <v>1257127.28</v>
      </c>
      <c r="H15" s="34">
        <f>согаз!H15+капитал!H15+макс!H15</f>
        <v>1257127.28</v>
      </c>
      <c r="I15" s="34">
        <f>согаз!I15+капитал!I15+макс!I15</f>
        <v>1257127.28</v>
      </c>
      <c r="J15" s="34">
        <f>согаз!J15+капитал!J15+макс!J15</f>
        <v>1257127.28</v>
      </c>
      <c r="K15" s="34">
        <f>согаз!K15+капитал!K15+макс!K15</f>
        <v>1257127.28</v>
      </c>
      <c r="L15" s="34">
        <f>согаз!L15+капитал!L15+макс!L15</f>
        <v>1257127.28</v>
      </c>
      <c r="M15" s="34">
        <f>согаз!M15+капитал!M15+макс!M15</f>
        <v>1257127.28</v>
      </c>
      <c r="N15" s="34">
        <f>согаз!N15+капитал!N15+макс!N15</f>
        <v>1257127.28</v>
      </c>
      <c r="O15" s="34">
        <f>согаз!O15+капитал!O15+макс!O15</f>
        <v>1257128.08</v>
      </c>
      <c r="P15" s="29"/>
      <c r="Q15" s="29"/>
      <c r="R15" s="29"/>
      <c r="S15" s="29"/>
      <c r="AA15" s="29"/>
      <c r="AB15" s="29"/>
      <c r="AC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S15" s="31"/>
      <c r="AT15" s="29"/>
      <c r="AU15" s="32"/>
    </row>
    <row r="16" spans="1:47" s="30" customFormat="1">
      <c r="A16" s="40">
        <v>10</v>
      </c>
      <c r="B16" s="28" t="s">
        <v>8</v>
      </c>
      <c r="C16" s="6">
        <f>согаз!C16+капитал!C16+макс!C16</f>
        <v>26607076</v>
      </c>
      <c r="D16" s="34">
        <v>2549123.34</v>
      </c>
      <c r="E16" s="34">
        <f>согаз!E16+капитал!E16+макс!E16</f>
        <v>2051322.7400000002</v>
      </c>
      <c r="F16" s="34">
        <f>согаз!F16+капитал!F16+макс!F16</f>
        <v>2051322.6800000002</v>
      </c>
      <c r="G16" s="34">
        <f>согаз!G16+капитал!G16+макс!G16</f>
        <v>2217256.34</v>
      </c>
      <c r="H16" s="34">
        <f>согаз!H16+капитал!H16+макс!H16</f>
        <v>2217256.34</v>
      </c>
      <c r="I16" s="34">
        <f>согаз!I16+капитал!I16+макс!I16</f>
        <v>2217256.34</v>
      </c>
      <c r="J16" s="34">
        <f>согаз!J16+капитал!J16+макс!J16</f>
        <v>2217256.34</v>
      </c>
      <c r="K16" s="34">
        <f>согаз!K16+капитал!K16+макс!K16</f>
        <v>2217256.34</v>
      </c>
      <c r="L16" s="34">
        <f>согаз!L16+капитал!L16+макс!L16</f>
        <v>2217256.34</v>
      </c>
      <c r="M16" s="34">
        <f>согаз!M16+капитал!M16+макс!M16</f>
        <v>2217256.34</v>
      </c>
      <c r="N16" s="34">
        <f>согаз!N16+капитал!N16+макс!N16</f>
        <v>2217256.34</v>
      </c>
      <c r="O16" s="34">
        <f>согаз!O16+капитал!O16+макс!O16</f>
        <v>2217256.5200000014</v>
      </c>
      <c r="P16" s="29"/>
      <c r="Q16" s="29"/>
      <c r="R16" s="29"/>
      <c r="S16" s="29"/>
      <c r="AA16" s="29"/>
      <c r="AB16" s="29"/>
      <c r="AC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S16" s="31"/>
      <c r="AT16" s="29"/>
      <c r="AU16" s="32"/>
    </row>
    <row r="17" spans="1:47" s="30" customFormat="1" ht="30">
      <c r="A17" s="40">
        <v>11</v>
      </c>
      <c r="B17" s="28" t="s">
        <v>9</v>
      </c>
      <c r="C17" s="6">
        <f>согаз!C17+капитал!C17+макс!C17</f>
        <v>55894444</v>
      </c>
      <c r="D17" s="34">
        <v>4686728.33</v>
      </c>
      <c r="E17" s="34">
        <f>согаз!E17+капитал!E17+макс!E17</f>
        <v>4643441.55</v>
      </c>
      <c r="F17" s="34">
        <f>согаз!F17+капитал!F17+макс!F17</f>
        <v>4643441.4400000004</v>
      </c>
      <c r="G17" s="34">
        <f>согаз!G17+капитал!G17+макс!G17</f>
        <v>4657870.45</v>
      </c>
      <c r="H17" s="34">
        <f>согаз!H17+капитал!H17+макс!H17</f>
        <v>4657870.45</v>
      </c>
      <c r="I17" s="34">
        <f>согаз!I17+капитал!I17+макс!I17</f>
        <v>4657870.45</v>
      </c>
      <c r="J17" s="34">
        <f>согаз!J17+капитал!J17+макс!J17</f>
        <v>4657870.45</v>
      </c>
      <c r="K17" s="34">
        <f>согаз!K17+капитал!K17+макс!K17</f>
        <v>4657870.45</v>
      </c>
      <c r="L17" s="34">
        <f>согаз!L17+капитал!L17+макс!L17</f>
        <v>4657870.45</v>
      </c>
      <c r="M17" s="34">
        <f>согаз!M17+капитал!M17+макс!M17</f>
        <v>4657870.45</v>
      </c>
      <c r="N17" s="34">
        <f>согаз!N17+капитал!N17+макс!N17</f>
        <v>4657870.45</v>
      </c>
      <c r="O17" s="34">
        <f>согаз!O17+капитал!O17+макс!O17</f>
        <v>4657869.0800000057</v>
      </c>
      <c r="P17" s="29"/>
      <c r="Q17" s="29"/>
      <c r="R17" s="29"/>
      <c r="S17" s="29"/>
      <c r="AA17" s="29"/>
      <c r="AB17" s="29"/>
      <c r="AC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S17" s="31"/>
      <c r="AT17" s="29"/>
      <c r="AU17" s="32"/>
    </row>
    <row r="18" spans="1:47" s="30" customFormat="1">
      <c r="A18" s="40">
        <v>12</v>
      </c>
      <c r="B18" s="28" t="s">
        <v>10</v>
      </c>
      <c r="C18" s="6">
        <f>согаз!C18+капитал!C18+макс!C18</f>
        <v>16602969</v>
      </c>
      <c r="D18" s="34">
        <v>1322658.3399999999</v>
      </c>
      <c r="E18" s="34">
        <f>согаз!E18+капитал!E18+макс!E18</f>
        <v>1246304.79</v>
      </c>
      <c r="F18" s="34">
        <f>согаз!F18+капитал!F18+макс!F18</f>
        <v>1318449.75</v>
      </c>
      <c r="G18" s="34">
        <f>согаз!G18+капитал!G18+макс!G18</f>
        <v>1412839.56</v>
      </c>
      <c r="H18" s="34">
        <f>согаз!H18+капитал!H18+макс!H18</f>
        <v>1412839.56</v>
      </c>
      <c r="I18" s="34">
        <f>согаз!I18+капитал!I18+макс!I18</f>
        <v>1412839.56</v>
      </c>
      <c r="J18" s="34">
        <f>согаз!J18+капитал!J18+макс!J18</f>
        <v>1412839.56</v>
      </c>
      <c r="K18" s="34">
        <f>согаз!K18+капитал!K18+макс!K18</f>
        <v>1412839.56</v>
      </c>
      <c r="L18" s="34">
        <f>согаз!L18+капитал!L18+макс!L18</f>
        <v>1412839.56</v>
      </c>
      <c r="M18" s="34">
        <f>согаз!M18+капитал!M18+макс!M18</f>
        <v>1412839.56</v>
      </c>
      <c r="N18" s="34">
        <f>согаз!N18+капитал!N18+макс!N18</f>
        <v>1412839.56</v>
      </c>
      <c r="O18" s="34">
        <f>согаз!O18+капитал!O18+макс!O18</f>
        <v>1412839.6399999992</v>
      </c>
      <c r="P18" s="29"/>
      <c r="Q18" s="29"/>
      <c r="R18" s="29"/>
      <c r="S18" s="29"/>
      <c r="AA18" s="29"/>
      <c r="AB18" s="29"/>
      <c r="AC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S18" s="31"/>
      <c r="AT18" s="29"/>
      <c r="AU18" s="32"/>
    </row>
    <row r="19" spans="1:47" s="30" customFormat="1">
      <c r="A19" s="40">
        <v>13</v>
      </c>
      <c r="B19" s="28" t="s">
        <v>11</v>
      </c>
      <c r="C19" s="6">
        <f>согаз!C19+капитал!C19+макс!C19</f>
        <v>29060017</v>
      </c>
      <c r="D19" s="34">
        <v>2681390.0800000001</v>
      </c>
      <c r="E19" s="34">
        <f>согаз!E19+капитал!E19+макс!E19</f>
        <v>2291807</v>
      </c>
      <c r="F19" s="34">
        <f>согаз!F19+капитал!F19+макс!F19</f>
        <v>2291806.94</v>
      </c>
      <c r="G19" s="34">
        <f>согаз!G19+капитал!G19+макс!G19</f>
        <v>2421668.06</v>
      </c>
      <c r="H19" s="34">
        <f>согаз!H19+капитал!H19+макс!H19</f>
        <v>2421668.06</v>
      </c>
      <c r="I19" s="34">
        <f>согаз!I19+капитал!I19+макс!I19</f>
        <v>2421668.06</v>
      </c>
      <c r="J19" s="34">
        <f>согаз!J19+капитал!J19+макс!J19</f>
        <v>2421668.06</v>
      </c>
      <c r="K19" s="34">
        <f>согаз!K19+капитал!K19+макс!K19</f>
        <v>2421668.06</v>
      </c>
      <c r="L19" s="34">
        <f>согаз!L19+капитал!L19+макс!L19</f>
        <v>2421668.06</v>
      </c>
      <c r="M19" s="34">
        <f>согаз!M19+капитал!M19+макс!M19</f>
        <v>2421668.06</v>
      </c>
      <c r="N19" s="34">
        <f>согаз!N19+капитал!N19+макс!N19</f>
        <v>2421668.06</v>
      </c>
      <c r="O19" s="34">
        <f>согаз!O19+капитал!O19+макс!O19</f>
        <v>2421668.4999999967</v>
      </c>
      <c r="P19" s="29"/>
      <c r="Q19" s="29"/>
      <c r="R19" s="29"/>
      <c r="S19" s="29"/>
      <c r="AA19" s="29"/>
      <c r="AB19" s="29"/>
      <c r="AC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S19" s="31"/>
      <c r="AT19" s="29"/>
      <c r="AU19" s="32"/>
    </row>
    <row r="20" spans="1:47" s="30" customFormat="1">
      <c r="A20" s="40">
        <v>14</v>
      </c>
      <c r="B20" s="28" t="s">
        <v>14</v>
      </c>
      <c r="C20" s="6">
        <f>согаз!C20+капитал!C20+макс!C20</f>
        <v>18324271.25</v>
      </c>
      <c r="D20" s="34">
        <v>1468489</v>
      </c>
      <c r="E20" s="34">
        <f>согаз!E20+капитал!E20+макс!E20</f>
        <v>1373672.3</v>
      </c>
      <c r="F20" s="34">
        <f>согаз!F20+капитал!F20+макс!F20</f>
        <v>1373672.3</v>
      </c>
      <c r="G20" s="34">
        <f>согаз!G20+капитал!G20+макс!G20</f>
        <v>1567604.1400000001</v>
      </c>
      <c r="H20" s="34">
        <f>согаз!H20+капитал!H20+макс!H20</f>
        <v>1567604.1400000001</v>
      </c>
      <c r="I20" s="34">
        <f>согаз!I20+капитал!I20+макс!I20</f>
        <v>1567604.1400000001</v>
      </c>
      <c r="J20" s="34">
        <f>согаз!J20+капитал!J20+макс!J20</f>
        <v>1567604.1400000001</v>
      </c>
      <c r="K20" s="34">
        <f>согаз!K20+капитал!K20+макс!K20</f>
        <v>1567604.1400000001</v>
      </c>
      <c r="L20" s="34">
        <f>согаз!L20+капитал!L20+макс!L20</f>
        <v>1567604.1400000001</v>
      </c>
      <c r="M20" s="34">
        <f>согаз!M20+капитал!M20+макс!M20</f>
        <v>1567604.1400000001</v>
      </c>
      <c r="N20" s="34">
        <f>согаз!N20+капитал!N20+макс!N20</f>
        <v>1567604.1400000001</v>
      </c>
      <c r="O20" s="34">
        <f>согаз!O20+капитал!O20+макс!O20</f>
        <v>1567604.5299999998</v>
      </c>
      <c r="P20" s="29"/>
      <c r="Q20" s="29"/>
      <c r="R20" s="29"/>
      <c r="S20" s="29"/>
      <c r="AA20" s="29"/>
      <c r="AB20" s="29"/>
      <c r="AC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S20" s="31"/>
      <c r="AT20" s="29"/>
      <c r="AU20" s="32"/>
    </row>
    <row r="21" spans="1:47" s="30" customFormat="1">
      <c r="A21" s="40">
        <v>15</v>
      </c>
      <c r="B21" s="28" t="s">
        <v>37</v>
      </c>
      <c r="C21" s="6">
        <f>согаз!C21+капитал!C21+макс!C21</f>
        <v>15929616</v>
      </c>
      <c r="D21" s="34">
        <v>1490996.67</v>
      </c>
      <c r="E21" s="34">
        <f>согаз!E21+капитал!E21+макс!E21</f>
        <v>1245703.6300000001</v>
      </c>
      <c r="F21" s="34">
        <f>согаз!F21+капитал!F21+макс!F21</f>
        <v>1245703.6300000001</v>
      </c>
      <c r="G21" s="34">
        <f>согаз!G21+капитал!G21+макс!G21</f>
        <v>1327468.0300000003</v>
      </c>
      <c r="H21" s="34">
        <f>согаз!H21+капитал!H21+макс!H21</f>
        <v>1327468.0300000003</v>
      </c>
      <c r="I21" s="34">
        <f>согаз!I21+капитал!I21+макс!I21</f>
        <v>1327468.0300000003</v>
      </c>
      <c r="J21" s="34">
        <f>согаз!J21+капитал!J21+макс!J21</f>
        <v>1327468.0300000003</v>
      </c>
      <c r="K21" s="34">
        <f>согаз!K21+капитал!K21+макс!K21</f>
        <v>1327468.0300000003</v>
      </c>
      <c r="L21" s="34">
        <f>согаз!L21+капитал!L21+макс!L21</f>
        <v>1327468.0300000003</v>
      </c>
      <c r="M21" s="34">
        <f>согаз!M21+капитал!M21+макс!M21</f>
        <v>1327468.0300000003</v>
      </c>
      <c r="N21" s="34">
        <f>согаз!N21+капитал!N21+макс!N21</f>
        <v>1327468.0300000003</v>
      </c>
      <c r="O21" s="34">
        <f>согаз!O21+капитал!O21+макс!O21</f>
        <v>1327467.8299999961</v>
      </c>
      <c r="P21" s="29"/>
      <c r="Q21" s="29"/>
      <c r="R21" s="29"/>
      <c r="S21" s="29"/>
      <c r="AA21" s="29"/>
      <c r="AB21" s="29"/>
      <c r="AC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S21" s="31"/>
      <c r="AT21" s="29"/>
      <c r="AU21" s="32"/>
    </row>
    <row r="22" spans="1:47" s="30" customFormat="1" ht="30">
      <c r="A22" s="40">
        <v>16</v>
      </c>
      <c r="B22" s="28" t="s">
        <v>12</v>
      </c>
      <c r="C22" s="6">
        <f>согаз!C22+капитал!C22+макс!C22</f>
        <v>8686258</v>
      </c>
      <c r="D22" s="34">
        <v>817643.34000000008</v>
      </c>
      <c r="E22" s="34">
        <f>согаз!E22+капитал!E22+макс!E22</f>
        <v>676960.56</v>
      </c>
      <c r="F22" s="34">
        <f>согаз!F22+капитал!F22+макс!F22</f>
        <v>676960.56</v>
      </c>
      <c r="G22" s="34">
        <f>согаз!G22+капитал!G22+макс!G22</f>
        <v>723854.85000000009</v>
      </c>
      <c r="H22" s="34">
        <f>согаз!H22+капитал!H22+макс!H22</f>
        <v>723854.85000000009</v>
      </c>
      <c r="I22" s="34">
        <f>согаз!I22+капитал!I22+макс!I22</f>
        <v>723854.85000000009</v>
      </c>
      <c r="J22" s="34">
        <f>согаз!J22+капитал!J22+макс!J22</f>
        <v>723854.85000000009</v>
      </c>
      <c r="K22" s="34">
        <f>согаз!K22+капитал!K22+макс!K22</f>
        <v>723854.85000000009</v>
      </c>
      <c r="L22" s="34">
        <f>согаз!L22+капитал!L22+макс!L22</f>
        <v>723854.85000000009</v>
      </c>
      <c r="M22" s="34">
        <f>согаз!M22+капитал!M22+макс!M22</f>
        <v>723854.85000000009</v>
      </c>
      <c r="N22" s="34">
        <f>согаз!N22+капитал!N22+макс!N22</f>
        <v>723854.85000000009</v>
      </c>
      <c r="O22" s="34">
        <f>согаз!O22+капитал!O22+макс!O22</f>
        <v>723854.74000000046</v>
      </c>
      <c r="P22" s="29"/>
      <c r="Q22" s="29"/>
      <c r="R22" s="29"/>
      <c r="S22" s="29"/>
      <c r="AA22" s="29"/>
      <c r="AB22" s="29"/>
      <c r="AC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S22" s="31"/>
      <c r="AT22" s="29"/>
      <c r="AU22" s="32"/>
    </row>
    <row r="23" spans="1:47" s="30" customFormat="1">
      <c r="A23" s="40">
        <v>17</v>
      </c>
      <c r="B23" s="28" t="s">
        <v>13</v>
      </c>
      <c r="C23" s="6">
        <f>согаз!C23+капитал!C23+макс!C23</f>
        <v>22758150.859999999</v>
      </c>
      <c r="D23" s="34">
        <v>2158338.83</v>
      </c>
      <c r="E23" s="34">
        <f>согаз!E23+капитал!E23+макс!E23</f>
        <v>1788595.5299999998</v>
      </c>
      <c r="F23" s="34">
        <f>согаз!F23+капитал!F23+макс!F23</f>
        <v>1788595.52</v>
      </c>
      <c r="G23" s="34">
        <f>согаз!G23+капитал!G23+макс!G23</f>
        <v>1891402.23</v>
      </c>
      <c r="H23" s="34">
        <f>согаз!H23+капитал!H23+макс!H23</f>
        <v>1891402.23</v>
      </c>
      <c r="I23" s="34">
        <f>согаз!I23+капитал!I23+макс!I23</f>
        <v>1891402.23</v>
      </c>
      <c r="J23" s="34">
        <f>согаз!J23+капитал!J23+макс!J23</f>
        <v>1891402.23</v>
      </c>
      <c r="K23" s="34">
        <f>согаз!K23+капитал!K23+макс!K23</f>
        <v>1891402.23</v>
      </c>
      <c r="L23" s="34">
        <f>согаз!L23+капитал!L23+макс!L23</f>
        <v>1891402.23</v>
      </c>
      <c r="M23" s="34">
        <f>согаз!M23+капитал!M23+макс!M23</f>
        <v>1891402.23</v>
      </c>
      <c r="N23" s="34">
        <f>согаз!N23+капитал!N23+макс!N23</f>
        <v>1891402.23</v>
      </c>
      <c r="O23" s="34">
        <f>согаз!O23+капитал!O23+макс!O23</f>
        <v>1891403.1399999987</v>
      </c>
      <c r="P23" s="29"/>
      <c r="Q23" s="29"/>
      <c r="R23" s="29"/>
      <c r="S23" s="29"/>
      <c r="AA23" s="29"/>
      <c r="AB23" s="29"/>
      <c r="AC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S23" s="31"/>
      <c r="AT23" s="29"/>
      <c r="AU23" s="32"/>
    </row>
    <row r="24" spans="1:47" s="37" customFormat="1" ht="23.25" customHeight="1">
      <c r="A24" s="64" t="s">
        <v>15</v>
      </c>
      <c r="B24" s="65"/>
      <c r="C24" s="35">
        <f>SUM(C7:C23)</f>
        <v>347380917.66000003</v>
      </c>
      <c r="D24" s="35">
        <f t="shared" ref="D24:O24" si="0">SUM(D7:D23)</f>
        <v>31476280.210000001</v>
      </c>
      <c r="E24" s="35">
        <f t="shared" si="0"/>
        <v>27505167.82</v>
      </c>
      <c r="F24" s="35">
        <f t="shared" si="0"/>
        <v>27860522.030000001</v>
      </c>
      <c r="G24" s="35">
        <f t="shared" si="0"/>
        <v>29022787.120000001</v>
      </c>
      <c r="H24" s="35">
        <f t="shared" si="0"/>
        <v>29004750.870000001</v>
      </c>
      <c r="I24" s="35">
        <f t="shared" si="0"/>
        <v>28930201.039999999</v>
      </c>
      <c r="J24" s="35">
        <f t="shared" si="0"/>
        <v>28930201.039999999</v>
      </c>
      <c r="K24" s="35">
        <f t="shared" si="0"/>
        <v>28930201.039999999</v>
      </c>
      <c r="L24" s="35">
        <f t="shared" si="0"/>
        <v>28930201.039999999</v>
      </c>
      <c r="M24" s="35">
        <f t="shared" si="0"/>
        <v>28930201.039999999</v>
      </c>
      <c r="N24" s="35">
        <f t="shared" si="0"/>
        <v>28930201.039999999</v>
      </c>
      <c r="O24" s="35">
        <f t="shared" si="0"/>
        <v>28930203.369999997</v>
      </c>
      <c r="P24" s="29"/>
      <c r="Q24" s="29"/>
      <c r="R24" s="29"/>
      <c r="S24" s="29"/>
      <c r="T24" s="30"/>
      <c r="U24" s="30"/>
      <c r="V24" s="30"/>
      <c r="W24" s="30"/>
      <c r="X24" s="30"/>
      <c r="Y24" s="30"/>
      <c r="Z24" s="30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</row>
    <row r="26" spans="1:47">
      <c r="B26" s="51"/>
    </row>
    <row r="27" spans="1:47"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30" spans="1:47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2025-02-11T12:43:38Z</cp:lastPrinted>
  <dcterms:created xsi:type="dcterms:W3CDTF">2020-01-20T12:23:13Z</dcterms:created>
  <dcterms:modified xsi:type="dcterms:W3CDTF">2025-06-26T06:55:41Z</dcterms:modified>
</cp:coreProperties>
</file>