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9140" yWindow="-60" windowWidth="15576" windowHeight="11016"/>
  </bookViews>
  <sheets>
    <sheet name="1-й лист" sheetId="5" r:id="rId1"/>
    <sheet name="1 ПОЛУГОДИЕ" sheetId="10" r:id="rId2"/>
    <sheet name="2 ПОЛУГОДИЕ" sheetId="12" r:id="rId3"/>
  </sheets>
  <definedNames>
    <definedName name="_xlnm._FilterDatabase" localSheetId="0" hidden="1">'1-й лист'!$A$14:$L$102</definedName>
    <definedName name="_xlnm.Print_Area" localSheetId="1">'1 ПОЛУГОДИЕ'!$A$3:$J$99</definedName>
    <definedName name="_xlnm.Print_Area" localSheetId="0">'1-й лист'!$A$1:$J$108</definedName>
  </definedNames>
  <calcPr calcId="125725"/>
</workbook>
</file>

<file path=xl/calcChain.xml><?xml version="1.0" encoding="utf-8"?>
<calcChain xmlns="http://schemas.openxmlformats.org/spreadsheetml/2006/main">
  <c r="I78" i="5"/>
  <c r="I81" i="12" l="1"/>
  <c r="G87"/>
  <c r="G86"/>
  <c r="G80"/>
  <c r="G93"/>
  <c r="G86" i="10"/>
  <c r="G87"/>
  <c r="G88"/>
  <c r="G89"/>
  <c r="G90"/>
  <c r="G91"/>
  <c r="G92"/>
  <c r="G93"/>
  <c r="G77"/>
  <c r="E89"/>
  <c r="E90"/>
  <c r="E91"/>
  <c r="E92"/>
  <c r="E93"/>
  <c r="E88"/>
  <c r="G91" i="12" l="1"/>
  <c r="E85"/>
  <c r="E86"/>
  <c r="E87"/>
  <c r="E88"/>
  <c r="E89"/>
  <c r="E90"/>
  <c r="E91"/>
  <c r="E92"/>
  <c r="E93"/>
  <c r="E84"/>
  <c r="E83"/>
  <c r="E82"/>
  <c r="E81"/>
  <c r="E79"/>
  <c r="A8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7"/>
  <c r="A8" i="10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7"/>
  <c r="A17" i="5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6"/>
  <c r="J85" l="1"/>
  <c r="J86"/>
  <c r="J87"/>
  <c r="J88"/>
  <c r="J89"/>
  <c r="J90"/>
  <c r="J91"/>
  <c r="J92"/>
  <c r="J93"/>
  <c r="J94"/>
  <c r="J95"/>
  <c r="J96"/>
  <c r="J97"/>
  <c r="J98"/>
  <c r="J99"/>
  <c r="J100"/>
  <c r="J101"/>
  <c r="J102"/>
  <c r="I91"/>
  <c r="I92"/>
  <c r="I93"/>
  <c r="I89"/>
  <c r="I90"/>
  <c r="I94"/>
  <c r="I84"/>
  <c r="I85"/>
  <c r="I86"/>
  <c r="I87"/>
  <c r="I88"/>
  <c r="I96"/>
  <c r="I97"/>
  <c r="I98"/>
  <c r="I99"/>
  <c r="I100"/>
  <c r="I101"/>
  <c r="I102"/>
  <c r="H81"/>
  <c r="H82"/>
  <c r="H84"/>
  <c r="H85"/>
  <c r="H87"/>
  <c r="H88"/>
  <c r="H89"/>
  <c r="H90"/>
  <c r="H91"/>
  <c r="H92"/>
  <c r="H93"/>
  <c r="H94"/>
  <c r="H95"/>
  <c r="H96"/>
  <c r="H100"/>
  <c r="H101"/>
  <c r="H102"/>
  <c r="G80" l="1"/>
  <c r="H80"/>
  <c r="I80"/>
  <c r="J80"/>
  <c r="I71" i="12" l="1"/>
  <c r="G37"/>
  <c r="G63"/>
  <c r="G64"/>
  <c r="G66"/>
  <c r="G69"/>
  <c r="G70"/>
  <c r="G71"/>
  <c r="G72"/>
  <c r="G73"/>
  <c r="G74"/>
  <c r="G81"/>
  <c r="G82"/>
  <c r="G83"/>
  <c r="G85"/>
  <c r="E15"/>
  <c r="E65"/>
  <c r="E71"/>
  <c r="E73"/>
  <c r="E75"/>
  <c r="E78"/>
  <c r="E80"/>
  <c r="C34"/>
  <c r="C49"/>
  <c r="C71"/>
  <c r="I71" i="10"/>
  <c r="G37"/>
  <c r="G63"/>
  <c r="G64"/>
  <c r="G66"/>
  <c r="G69"/>
  <c r="G70"/>
  <c r="G71"/>
  <c r="G72"/>
  <c r="G73"/>
  <c r="G74"/>
  <c r="G81"/>
  <c r="G82"/>
  <c r="G83"/>
  <c r="G85"/>
  <c r="C34"/>
  <c r="C49"/>
  <c r="C71"/>
  <c r="E15"/>
  <c r="E65"/>
  <c r="E71"/>
  <c r="E73"/>
  <c r="E75"/>
  <c r="E77"/>
  <c r="E78"/>
  <c r="E79"/>
  <c r="E80"/>
  <c r="E81"/>
  <c r="E84"/>
  <c r="E86"/>
  <c r="I45" i="5" l="1"/>
  <c r="I41"/>
  <c r="G17"/>
  <c r="G16"/>
  <c r="G26"/>
  <c r="H65"/>
  <c r="H69"/>
  <c r="E60" i="12" l="1"/>
  <c r="E60" i="10"/>
  <c r="C7" i="12"/>
  <c r="C7" i="10"/>
  <c r="C8" i="12"/>
  <c r="C8" i="10"/>
  <c r="E56" i="12"/>
  <c r="E56" i="10"/>
  <c r="G32" i="12"/>
  <c r="G32" i="10"/>
  <c r="C17" i="12"/>
  <c r="C17" i="10"/>
  <c r="G36" i="12"/>
  <c r="G36" i="10"/>
  <c r="H68" i="5"/>
  <c r="I70"/>
  <c r="H70"/>
  <c r="H71"/>
  <c r="H34"/>
  <c r="H35"/>
  <c r="H66"/>
  <c r="I39"/>
  <c r="H46"/>
  <c r="G46"/>
  <c r="H43"/>
  <c r="J42"/>
  <c r="H42"/>
  <c r="G42"/>
  <c r="G41"/>
  <c r="J34"/>
  <c r="G34"/>
  <c r="G29"/>
  <c r="G30"/>
  <c r="I29"/>
  <c r="I28"/>
  <c r="H67"/>
  <c r="H15"/>
  <c r="G19" i="12" l="1"/>
  <c r="G19" i="10"/>
  <c r="C25" i="12"/>
  <c r="C25" i="10"/>
  <c r="C37" i="12"/>
  <c r="C37" i="10"/>
  <c r="E26" i="12"/>
  <c r="E26" i="10"/>
  <c r="G61" i="12"/>
  <c r="G61" i="10"/>
  <c r="G20" i="12"/>
  <c r="G20" i="10"/>
  <c r="I25" i="12"/>
  <c r="I25" i="10"/>
  <c r="E33" i="12"/>
  <c r="E33" i="10"/>
  <c r="E37" i="12"/>
  <c r="E37" i="10"/>
  <c r="E25" i="12"/>
  <c r="E25" i="10"/>
  <c r="E59" i="12"/>
  <c r="E59" i="10"/>
  <c r="E6" i="12"/>
  <c r="E6" i="10"/>
  <c r="C32" i="12"/>
  <c r="C32" i="10"/>
  <c r="I33" i="12"/>
  <c r="I33" i="10"/>
  <c r="G30" i="12"/>
  <c r="G30" i="10"/>
  <c r="E62" i="12"/>
  <c r="E62" i="10"/>
  <c r="C21" i="12"/>
  <c r="C21" i="10"/>
  <c r="E58" i="12"/>
  <c r="E58" i="10"/>
  <c r="C20" i="12"/>
  <c r="C20" i="10"/>
  <c r="C33" i="12"/>
  <c r="C33" i="10"/>
  <c r="E34" i="12"/>
  <c r="E34" i="10"/>
  <c r="E57" i="12"/>
  <c r="E57" i="10"/>
  <c r="E61" i="12"/>
  <c r="E61" i="10"/>
  <c r="H16" i="5" l="1"/>
  <c r="I16"/>
  <c r="J16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I24"/>
  <c r="J24"/>
  <c r="G25"/>
  <c r="H25"/>
  <c r="I25"/>
  <c r="J25"/>
  <c r="H26"/>
  <c r="I26"/>
  <c r="J26"/>
  <c r="G27"/>
  <c r="H27"/>
  <c r="I27"/>
  <c r="J27"/>
  <c r="G28"/>
  <c r="H28"/>
  <c r="J28"/>
  <c r="H29"/>
  <c r="J29"/>
  <c r="H30"/>
  <c r="I30"/>
  <c r="J30"/>
  <c r="G31"/>
  <c r="H31"/>
  <c r="I31"/>
  <c r="J31"/>
  <c r="G32"/>
  <c r="H32"/>
  <c r="I32"/>
  <c r="J32"/>
  <c r="G33"/>
  <c r="H33"/>
  <c r="I33"/>
  <c r="J33"/>
  <c r="I34"/>
  <c r="G35"/>
  <c r="I35"/>
  <c r="J35"/>
  <c r="G36"/>
  <c r="H36"/>
  <c r="I36"/>
  <c r="J36"/>
  <c r="G37"/>
  <c r="H37"/>
  <c r="I37"/>
  <c r="J37"/>
  <c r="G38"/>
  <c r="H38"/>
  <c r="I38"/>
  <c r="J38"/>
  <c r="G39"/>
  <c r="H39"/>
  <c r="J39"/>
  <c r="G40"/>
  <c r="H40"/>
  <c r="I40"/>
  <c r="J40"/>
  <c r="H41"/>
  <c r="J41"/>
  <c r="I42"/>
  <c r="I43"/>
  <c r="J43"/>
  <c r="G44"/>
  <c r="H44"/>
  <c r="I44"/>
  <c r="J44"/>
  <c r="G45"/>
  <c r="H45"/>
  <c r="J45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I65"/>
  <c r="J65"/>
  <c r="G66"/>
  <c r="I66"/>
  <c r="J66"/>
  <c r="G67"/>
  <c r="I67"/>
  <c r="J67"/>
  <c r="G68"/>
  <c r="I68"/>
  <c r="J68"/>
  <c r="G69"/>
  <c r="I69"/>
  <c r="J69"/>
  <c r="G70"/>
  <c r="J70"/>
  <c r="G71"/>
  <c r="I71"/>
  <c r="J71"/>
  <c r="G72"/>
  <c r="H72"/>
  <c r="J72"/>
  <c r="G73"/>
  <c r="H73"/>
  <c r="J73"/>
  <c r="G74"/>
  <c r="I74"/>
  <c r="J74"/>
  <c r="G75"/>
  <c r="H75"/>
  <c r="J75"/>
  <c r="G76"/>
  <c r="H76"/>
  <c r="I76"/>
  <c r="J76"/>
  <c r="G77"/>
  <c r="H77"/>
  <c r="I77"/>
  <c r="J77"/>
  <c r="G78"/>
  <c r="H78"/>
  <c r="J78"/>
  <c r="G79"/>
  <c r="H79"/>
  <c r="J79"/>
  <c r="G81"/>
  <c r="J81"/>
  <c r="G82"/>
  <c r="J82"/>
  <c r="G83"/>
  <c r="J83"/>
  <c r="G84"/>
  <c r="J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J15"/>
  <c r="I15"/>
  <c r="G15"/>
  <c r="I6" i="12" l="1"/>
  <c r="I6" i="10"/>
  <c r="G88" i="12"/>
  <c r="E83" i="10"/>
  <c r="G89" i="12"/>
  <c r="E87" i="10"/>
  <c r="C83" i="12"/>
  <c r="C83" i="10"/>
  <c r="I78" i="12"/>
  <c r="I78" i="10"/>
  <c r="C75" i="12"/>
  <c r="C75" i="10"/>
  <c r="I69" i="12"/>
  <c r="I69" i="10"/>
  <c r="C6" i="12"/>
  <c r="C6" i="10"/>
  <c r="I93" i="12"/>
  <c r="I93" i="10"/>
  <c r="C89" i="12"/>
  <c r="C89" i="10"/>
  <c r="C88" i="12"/>
  <c r="C88" i="10"/>
  <c r="E85"/>
  <c r="C84" i="12"/>
  <c r="C84" i="10"/>
  <c r="I82" i="12"/>
  <c r="I82" i="10"/>
  <c r="C81"/>
  <c r="C81" i="12"/>
  <c r="I79"/>
  <c r="I79" i="10"/>
  <c r="G78"/>
  <c r="C77" i="12"/>
  <c r="C77" i="10"/>
  <c r="C76" i="12"/>
  <c r="C76" i="10"/>
  <c r="I74" i="12"/>
  <c r="I74" i="10"/>
  <c r="C73"/>
  <c r="C73" i="12"/>
  <c r="I70"/>
  <c r="I70" i="10"/>
  <c r="E69" i="12"/>
  <c r="E69" i="10"/>
  <c r="E68" i="12"/>
  <c r="E68" i="10"/>
  <c r="E67" i="12"/>
  <c r="E67" i="10"/>
  <c r="C66" i="12"/>
  <c r="C66" i="10"/>
  <c r="I64" i="12"/>
  <c r="I64" i="10"/>
  <c r="E63" i="12"/>
  <c r="E63" i="10"/>
  <c r="C62" i="12"/>
  <c r="C62" i="10"/>
  <c r="G60" i="12"/>
  <c r="G60" i="10"/>
  <c r="C59" i="12"/>
  <c r="C59" i="10"/>
  <c r="I57" i="12"/>
  <c r="I57" i="10"/>
  <c r="G56" i="12"/>
  <c r="G56" i="10"/>
  <c r="E55" i="12"/>
  <c r="E55" i="10"/>
  <c r="E54" i="12"/>
  <c r="E54" i="10"/>
  <c r="E53" i="12"/>
  <c r="E53" i="10"/>
  <c r="E52" i="12"/>
  <c r="E52" i="10"/>
  <c r="E51" i="12"/>
  <c r="E51" i="10"/>
  <c r="E50" i="12"/>
  <c r="E50" i="10"/>
  <c r="E49" i="12"/>
  <c r="E49" i="10"/>
  <c r="C48" i="12"/>
  <c r="C48" i="10"/>
  <c r="C47" i="12"/>
  <c r="C47" i="10"/>
  <c r="C46" i="12"/>
  <c r="C46" i="10"/>
  <c r="C45" i="12"/>
  <c r="C45" i="10"/>
  <c r="C44" i="12"/>
  <c r="C44" i="10"/>
  <c r="C43" i="12"/>
  <c r="C43" i="10"/>
  <c r="C42" i="12"/>
  <c r="C42" i="10"/>
  <c r="C41" i="12"/>
  <c r="C41" i="10"/>
  <c r="C40" i="12"/>
  <c r="C40" i="10"/>
  <c r="C39" i="12"/>
  <c r="C39" i="10"/>
  <c r="C38" i="12"/>
  <c r="C38" i="10"/>
  <c r="C36" i="12"/>
  <c r="C36" i="10"/>
  <c r="C35" i="12"/>
  <c r="C35" i="10"/>
  <c r="E32" i="12"/>
  <c r="E32" i="10"/>
  <c r="C31" i="12"/>
  <c r="C31" i="10"/>
  <c r="I29" i="12"/>
  <c r="I29" i="10"/>
  <c r="I28" i="12"/>
  <c r="I28" i="10"/>
  <c r="I27" i="12"/>
  <c r="I27" i="10"/>
  <c r="I26" i="12"/>
  <c r="I26" i="10"/>
  <c r="I24" i="12"/>
  <c r="I24" i="10"/>
  <c r="I23" i="12"/>
  <c r="I23" i="10"/>
  <c r="I22" i="12"/>
  <c r="I22" i="10"/>
  <c r="I21" i="12"/>
  <c r="I21" i="10"/>
  <c r="E20" i="12"/>
  <c r="E20" i="10"/>
  <c r="I18" i="12"/>
  <c r="I18" i="10"/>
  <c r="I17" i="12"/>
  <c r="I17" i="10"/>
  <c r="G16" i="12"/>
  <c r="G16" i="10"/>
  <c r="G15" i="12"/>
  <c r="G15" i="10"/>
  <c r="E14" i="12"/>
  <c r="E14" i="10"/>
  <c r="E13" i="12"/>
  <c r="E13" i="10"/>
  <c r="E12" i="12"/>
  <c r="E12" i="10"/>
  <c r="E11" i="12"/>
  <c r="E11" i="10"/>
  <c r="E10" i="12"/>
  <c r="E10" i="10"/>
  <c r="E9" i="12"/>
  <c r="E9" i="10"/>
  <c r="E8" i="12"/>
  <c r="E8" i="10"/>
  <c r="C92" i="12"/>
  <c r="C92" i="10"/>
  <c r="C82" i="12"/>
  <c r="C82" i="10"/>
  <c r="C93" i="12"/>
  <c r="C93" i="10"/>
  <c r="I91" i="12"/>
  <c r="I91" i="10"/>
  <c r="G84" i="12"/>
  <c r="G84" i="10"/>
  <c r="I81"/>
  <c r="E76"/>
  <c r="I73" i="12"/>
  <c r="I73" i="10"/>
  <c r="G67" i="12"/>
  <c r="G67" i="10"/>
  <c r="I92" i="12"/>
  <c r="I92" i="10"/>
  <c r="G90" i="12"/>
  <c r="C87" i="10"/>
  <c r="C87" i="12"/>
  <c r="G6"/>
  <c r="G6" i="10"/>
  <c r="G92" i="12"/>
  <c r="C90"/>
  <c r="C90" i="10"/>
  <c r="I88" i="12"/>
  <c r="I88" i="10"/>
  <c r="I87" i="12"/>
  <c r="I87" i="10"/>
  <c r="I86" i="12"/>
  <c r="I86" i="10"/>
  <c r="C85"/>
  <c r="C85" i="12"/>
  <c r="I83"/>
  <c r="I83" i="10"/>
  <c r="E82"/>
  <c r="I80" i="12"/>
  <c r="I80" i="10"/>
  <c r="G79" i="12"/>
  <c r="G79" i="10"/>
  <c r="C78" i="12"/>
  <c r="C78" i="10"/>
  <c r="I76" i="12"/>
  <c r="I76" i="10"/>
  <c r="I75" i="12"/>
  <c r="I75" i="10"/>
  <c r="E74" i="12"/>
  <c r="E74" i="10"/>
  <c r="I72" i="12"/>
  <c r="I72" i="10"/>
  <c r="E70" i="12"/>
  <c r="E70" i="10"/>
  <c r="C69"/>
  <c r="C69" i="12"/>
  <c r="C68"/>
  <c r="C68" i="10"/>
  <c r="C67" i="12"/>
  <c r="C67" i="10"/>
  <c r="I65" i="12"/>
  <c r="I65" i="10"/>
  <c r="E64" i="12"/>
  <c r="E64" i="10"/>
  <c r="C63" i="12"/>
  <c r="C63" i="10"/>
  <c r="I61" i="12"/>
  <c r="I61" i="10"/>
  <c r="C60" i="12"/>
  <c r="C60" i="10"/>
  <c r="I58" i="12"/>
  <c r="I58" i="10"/>
  <c r="G57" i="12"/>
  <c r="G57" i="10"/>
  <c r="C56" i="12"/>
  <c r="C56" i="10"/>
  <c r="C55" i="12"/>
  <c r="C55" i="10"/>
  <c r="C54" i="12"/>
  <c r="C54" i="10"/>
  <c r="C53"/>
  <c r="C53" i="12"/>
  <c r="C52"/>
  <c r="C52" i="10"/>
  <c r="C51" i="12"/>
  <c r="C51" i="10"/>
  <c r="C50" i="12"/>
  <c r="C50" i="10"/>
  <c r="I48" i="12"/>
  <c r="I48" i="10"/>
  <c r="I47" i="12"/>
  <c r="I47" i="10"/>
  <c r="I46" i="12"/>
  <c r="I46" i="10"/>
  <c r="I45" i="12"/>
  <c r="I45" i="10"/>
  <c r="I44" i="12"/>
  <c r="I44" i="10"/>
  <c r="I43" i="12"/>
  <c r="I43" i="10"/>
  <c r="I42" i="12"/>
  <c r="I42" i="10"/>
  <c r="I41" i="12"/>
  <c r="I41" i="10"/>
  <c r="I40" i="12"/>
  <c r="I40" i="10"/>
  <c r="I39" i="12"/>
  <c r="I39" i="10"/>
  <c r="I38" i="12"/>
  <c r="I38" i="10"/>
  <c r="I37" i="12"/>
  <c r="I37" i="10"/>
  <c r="I35" i="12"/>
  <c r="I35" i="10"/>
  <c r="I34" i="12"/>
  <c r="I34" i="10"/>
  <c r="I31" i="12"/>
  <c r="I31" i="10"/>
  <c r="I30" i="12"/>
  <c r="I30" i="10"/>
  <c r="G29" i="12"/>
  <c r="G29" i="10"/>
  <c r="G28" i="12"/>
  <c r="G28" i="10"/>
  <c r="G27" i="12"/>
  <c r="G27" i="10"/>
  <c r="G26" i="12"/>
  <c r="G26" i="10"/>
  <c r="G24" i="12"/>
  <c r="G24" i="10"/>
  <c r="G23" i="12"/>
  <c r="G23" i="10"/>
  <c r="G22" i="12"/>
  <c r="G22" i="10"/>
  <c r="G21" i="12"/>
  <c r="G21" i="10"/>
  <c r="I19" i="12"/>
  <c r="I19" i="10"/>
  <c r="G18" i="12"/>
  <c r="G18" i="10"/>
  <c r="G17" i="12"/>
  <c r="G17" i="10"/>
  <c r="E16" i="12"/>
  <c r="E16" i="10"/>
  <c r="C15" i="12"/>
  <c r="C15" i="10"/>
  <c r="C14" i="12"/>
  <c r="C14" i="10"/>
  <c r="C13" i="12"/>
  <c r="C13" i="10"/>
  <c r="C12" i="12"/>
  <c r="C12" i="10"/>
  <c r="C11" i="12"/>
  <c r="C11" i="10"/>
  <c r="C10" i="12"/>
  <c r="C10" i="10"/>
  <c r="C9" i="12"/>
  <c r="C9" i="10"/>
  <c r="I7" i="12"/>
  <c r="I7" i="10"/>
  <c r="C91"/>
  <c r="C91" i="12"/>
  <c r="C86"/>
  <c r="C86" i="10"/>
  <c r="I84" i="12"/>
  <c r="I84" i="10"/>
  <c r="C79" i="12"/>
  <c r="C79" i="10"/>
  <c r="I77" i="12"/>
  <c r="I77" i="10"/>
  <c r="G76" i="12"/>
  <c r="G76" i="10"/>
  <c r="G75" i="12"/>
  <c r="G75" i="10"/>
  <c r="C74" i="12"/>
  <c r="C74" i="10"/>
  <c r="E72" i="12"/>
  <c r="E72" i="10"/>
  <c r="C70" i="12"/>
  <c r="C70" i="10"/>
  <c r="I68" i="12"/>
  <c r="I68" i="10"/>
  <c r="I67" i="12"/>
  <c r="I67" i="10"/>
  <c r="I66" i="12"/>
  <c r="I66" i="10"/>
  <c r="G65" i="12"/>
  <c r="G65" i="10"/>
  <c r="C64" i="12"/>
  <c r="C64" i="10"/>
  <c r="I62" i="12"/>
  <c r="I62" i="10"/>
  <c r="C61"/>
  <c r="C61" i="12"/>
  <c r="I59"/>
  <c r="I59" i="10"/>
  <c r="G58" i="12"/>
  <c r="G58" i="10"/>
  <c r="C57"/>
  <c r="C57" i="12"/>
  <c r="I55"/>
  <c r="I55" i="10"/>
  <c r="I54" i="12"/>
  <c r="I54" i="10"/>
  <c r="I53" i="12"/>
  <c r="I53" i="10"/>
  <c r="I52" i="12"/>
  <c r="I52" i="10"/>
  <c r="I51" i="12"/>
  <c r="I51" i="10"/>
  <c r="I50" i="12"/>
  <c r="I50" i="10"/>
  <c r="I49" i="12"/>
  <c r="I49" i="10"/>
  <c r="G48" i="12"/>
  <c r="G48" i="10"/>
  <c r="G47" i="12"/>
  <c r="G47" i="10"/>
  <c r="G46" i="12"/>
  <c r="G46" i="10"/>
  <c r="G45" i="12"/>
  <c r="G45" i="10"/>
  <c r="G44" i="12"/>
  <c r="G44" i="10"/>
  <c r="G43" i="12"/>
  <c r="G43" i="10"/>
  <c r="G42" i="12"/>
  <c r="G42" i="10"/>
  <c r="G41" i="12"/>
  <c r="G41" i="10"/>
  <c r="G40" i="12"/>
  <c r="G40" i="10"/>
  <c r="G39" i="12"/>
  <c r="G39" i="10"/>
  <c r="G38" i="12"/>
  <c r="G38" i="10"/>
  <c r="I36" i="12"/>
  <c r="I36" i="10"/>
  <c r="G35" i="12"/>
  <c r="G35" i="10"/>
  <c r="G34" i="12"/>
  <c r="G34" i="10"/>
  <c r="G33" i="12"/>
  <c r="G33" i="10"/>
  <c r="G31" i="12"/>
  <c r="G31" i="10"/>
  <c r="E30" i="12"/>
  <c r="E30" i="10"/>
  <c r="E29" i="12"/>
  <c r="E29" i="10"/>
  <c r="E28" i="12"/>
  <c r="E28" i="10"/>
  <c r="E27" i="12"/>
  <c r="E27" i="10"/>
  <c r="C26" i="12"/>
  <c r="C26" i="10"/>
  <c r="E24" i="12"/>
  <c r="E24" i="10"/>
  <c r="E23" i="12"/>
  <c r="E23" i="10"/>
  <c r="E22" i="12"/>
  <c r="E22" i="10"/>
  <c r="E21" i="12"/>
  <c r="E21" i="10"/>
  <c r="E19" i="12"/>
  <c r="E19" i="10"/>
  <c r="E18" i="12"/>
  <c r="E18" i="10"/>
  <c r="E17" i="12"/>
  <c r="E17" i="10"/>
  <c r="C16" i="12"/>
  <c r="C16" i="10"/>
  <c r="I14" i="12"/>
  <c r="I14" i="10"/>
  <c r="I13" i="12"/>
  <c r="I13" i="10"/>
  <c r="I12" i="12"/>
  <c r="I12" i="10"/>
  <c r="I11" i="12"/>
  <c r="I11" i="10"/>
  <c r="I10" i="12"/>
  <c r="I10" i="10"/>
  <c r="I9" i="12"/>
  <c r="I9" i="10"/>
  <c r="I8" i="12"/>
  <c r="I8" i="10"/>
  <c r="G7" i="12"/>
  <c r="G7" i="10"/>
  <c r="I89" i="12"/>
  <c r="I89" i="10"/>
  <c r="G80"/>
  <c r="I90" i="12"/>
  <c r="I90" i="10"/>
  <c r="I85" i="12"/>
  <c r="I85" i="10"/>
  <c r="C80" i="12"/>
  <c r="C80" i="10"/>
  <c r="G77" i="12"/>
  <c r="C72"/>
  <c r="C72" i="10"/>
  <c r="G68" i="12"/>
  <c r="G68" i="10"/>
  <c r="E66" i="12"/>
  <c r="E66" i="10"/>
  <c r="C65"/>
  <c r="C65" i="12"/>
  <c r="I63"/>
  <c r="I63" i="10"/>
  <c r="G62" i="12"/>
  <c r="G62" i="10"/>
  <c r="I60" i="12"/>
  <c r="I60" i="10"/>
  <c r="G59" i="12"/>
  <c r="G59" i="10"/>
  <c r="C58" i="12"/>
  <c r="C58" i="10"/>
  <c r="I56" i="12"/>
  <c r="I56" i="10"/>
  <c r="G55" i="12"/>
  <c r="G55" i="10"/>
  <c r="G54" i="12"/>
  <c r="G54" i="10"/>
  <c r="G53" i="12"/>
  <c r="G53" i="10"/>
  <c r="G52" i="12"/>
  <c r="G52" i="10"/>
  <c r="G51" i="12"/>
  <c r="G51" i="10"/>
  <c r="G50" i="12"/>
  <c r="G50" i="10"/>
  <c r="G49" i="12"/>
  <c r="G49" i="10"/>
  <c r="E48" i="12"/>
  <c r="E48" i="10"/>
  <c r="E47" i="12"/>
  <c r="E47" i="10"/>
  <c r="E46" i="12"/>
  <c r="E46" i="10"/>
  <c r="E45" i="12"/>
  <c r="E45" i="10"/>
  <c r="E44" i="12"/>
  <c r="E44" i="10"/>
  <c r="E43" i="12"/>
  <c r="E43" i="10"/>
  <c r="E42" i="12"/>
  <c r="E42" i="10"/>
  <c r="E41" i="12"/>
  <c r="E41" i="10"/>
  <c r="E40" i="12"/>
  <c r="E40" i="10"/>
  <c r="E39" i="12"/>
  <c r="E39" i="10"/>
  <c r="E38" i="12"/>
  <c r="E38" i="10"/>
  <c r="E36" i="12"/>
  <c r="E36" i="10"/>
  <c r="E35" i="12"/>
  <c r="E35" i="10"/>
  <c r="I32" i="12"/>
  <c r="I32" i="10"/>
  <c r="E31" i="12"/>
  <c r="E31" i="10"/>
  <c r="C30" i="12"/>
  <c r="C30" i="10"/>
  <c r="C29" i="12"/>
  <c r="C29" i="10"/>
  <c r="C28" i="12"/>
  <c r="C28" i="10"/>
  <c r="C27" i="12"/>
  <c r="C27" i="10"/>
  <c r="G25" i="12"/>
  <c r="G25" i="10"/>
  <c r="C24" i="12"/>
  <c r="C24" i="10"/>
  <c r="C23" i="12"/>
  <c r="C23" i="10"/>
  <c r="C22" i="12"/>
  <c r="C22" i="10"/>
  <c r="I20" i="12"/>
  <c r="I20" i="10"/>
  <c r="C19" i="12"/>
  <c r="C19" i="10"/>
  <c r="C18" i="12"/>
  <c r="C18" i="10"/>
  <c r="I16" i="12"/>
  <c r="I16" i="10"/>
  <c r="I15" i="12"/>
  <c r="I15" i="10"/>
  <c r="G14" i="12"/>
  <c r="G14" i="10"/>
  <c r="G13" i="12"/>
  <c r="G13" i="10"/>
  <c r="G12" i="12"/>
  <c r="G12" i="10"/>
  <c r="G11" i="12"/>
  <c r="G11" i="10"/>
  <c r="G10" i="12"/>
  <c r="G10" i="10"/>
  <c r="G9" i="12"/>
  <c r="G9" i="10"/>
  <c r="G8" i="12"/>
  <c r="G8" i="10"/>
  <c r="E7" i="12"/>
  <c r="E7" i="10"/>
</calcChain>
</file>

<file path=xl/sharedStrings.xml><?xml version="1.0" encoding="utf-8"?>
<sst xmlns="http://schemas.openxmlformats.org/spreadsheetml/2006/main" count="687" uniqueCount="135">
  <si>
    <t>"Виза"</t>
  </si>
  <si>
    <t>"СОГЛАСОВАНО"</t>
  </si>
  <si>
    <t>Начальник Управления организации ОМС</t>
  </si>
  <si>
    <t xml:space="preserve">Заместитель директора </t>
  </si>
  <si>
    <t xml:space="preserve">Территориального фонда ОМС </t>
  </si>
  <si>
    <t>Смоленской области</t>
  </si>
  <si>
    <t>____________________</t>
  </si>
  <si>
    <t>В.Ю. Новиков</t>
  </si>
  <si>
    <t>С.А. Шевчук</t>
  </si>
  <si>
    <t>№</t>
  </si>
  <si>
    <t>Наименование медицинской организации</t>
  </si>
  <si>
    <t>СМП</t>
  </si>
  <si>
    <t>АП</t>
  </si>
  <si>
    <t>ДС</t>
  </si>
  <si>
    <t>КС</t>
  </si>
  <si>
    <t>всего плановых ЭКМП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</si>
  <si>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</si>
  <si>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</si>
  <si>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</si>
  <si>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</si>
  <si>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</si>
  <si>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</si>
  <si>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</si>
  <si>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</si>
  <si>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</si>
  <si>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</si>
  <si>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</si>
  <si>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</si>
  <si>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</si>
  <si>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</si>
  <si>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</si>
  <si>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</si>
  <si>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</si>
  <si>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</si>
  <si>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</si>
  <si>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</si>
  <si>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</si>
  <si>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</si>
  <si>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</si>
  <si>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</si>
  <si>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</si>
  <si>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</si>
  <si>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"Хиславичская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</si>
  <si>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</si>
  <si>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</si>
  <si>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</si>
  <si>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</si>
  <si>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</si>
  <si>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</si>
  <si>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</si>
  <si>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</si>
  <si>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</si>
  <si>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</si>
  <si>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</si>
  <si>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</si>
  <si>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</si>
  <si>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</si>
  <si>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</si>
  <si>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</si>
  <si>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</si>
  <si>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</si>
  <si>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</si>
  <si>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</si>
  <si>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</si>
  <si>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</si>
  <si>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</si>
  <si>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</si>
  <si>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</si>
  <si>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</si>
  <si>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</si>
  <si>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ООО "Центр ЭКО"</t>
  </si>
  <si>
    <t>ООО "КЛИНИКА ЭКСПЕРТ СМОЛЕНСК"</t>
  </si>
  <si>
    <t>ООО "Фрезениус Нефрокеа"</t>
  </si>
  <si>
    <t>Смоленский филиал ООО "БМК"</t>
  </si>
  <si>
    <t>Нет фин.обеспечения</t>
  </si>
  <si>
    <t>ООО "Клиника Позвоночника 2К"</t>
  </si>
  <si>
    <t>МЧУ ДПО "Клиника Медекс Смоленск"</t>
  </si>
  <si>
    <t>Калужский филиал ФГАУ "НМИЦ "МНТК "Микрохирургия глаза" им. акад. С.Н. Федорова" Минздрава России</t>
  </si>
  <si>
    <t>ООО "Губернский центр охраны зрения"</t>
  </si>
  <si>
    <t>ООО МО "Смоленские клиники"</t>
  </si>
  <si>
    <t xml:space="preserve">ООО"Научно-методический центр клинической лабораторной диагностики Ситилаб" </t>
  </si>
  <si>
    <t xml:space="preserve">Нальник отдела ЗПЗ и ЭКМП </t>
  </si>
  <si>
    <t>Коновалова Л.В.</t>
  </si>
  <si>
    <t>МП</t>
  </si>
  <si>
    <t>даты проведения ЭКМП  с…по…</t>
  </si>
  <si>
    <t>15.03.2022 по 15.04.2022</t>
  </si>
  <si>
    <t>15.04.2022 по 15.05.2022</t>
  </si>
  <si>
    <t>2 ПОЛУГОДИЕ</t>
  </si>
  <si>
    <t>15.07.2022 по 15.11.2022</t>
  </si>
  <si>
    <t>15.08.2022 по 15.12.2022</t>
  </si>
  <si>
    <t>И.о. директора  филиала</t>
  </si>
  <si>
    <t>Турок В.Г.</t>
  </si>
  <si>
    <t xml:space="preserve">План проведения Филиалом АО "МАКС-М" в г.Смоленске экспертизы качества медицинской помощи  в 2023 году </t>
  </si>
  <si>
    <t>АНО"Реабилитационный центр-санаторий"Дугино"</t>
  </si>
  <si>
    <t>ОГБУЗ "Вяземская МБ"</t>
  </si>
  <si>
    <t>ООО"Клиник Парк-М"</t>
  </si>
  <si>
    <t>ОГБУЗ"Смоленская областная психиатрическая больница"</t>
  </si>
  <si>
    <t>ООО"Андромед"</t>
  </si>
  <si>
    <t>ООО"Независимая лаборатория ИНВИТРО" (г.Москва)</t>
  </si>
  <si>
    <t>ООО"Стоматологическая поликлиника"</t>
  </si>
  <si>
    <t>ООО"Семейная клиника"</t>
  </si>
  <si>
    <t>ООО"Медицина Плюс"</t>
  </si>
  <si>
    <t>ООО"Утро"</t>
  </si>
  <si>
    <t>ООО"М-Лайн" г.Москва</t>
  </si>
  <si>
    <t>МЧУ"Нефросовет-Иваново"</t>
  </si>
  <si>
    <t>ПАО"Дорогобуж"</t>
  </si>
  <si>
    <t>ООО "Нефрофарм"</t>
  </si>
  <si>
    <t>ООО"Центр реабилитации слуха.Слуховые аппаратыи кохлеарные импланты"</t>
  </si>
  <si>
    <t>ООО"Каравай" г. Рославль</t>
  </si>
  <si>
    <t>ООО"Диагностика Смоленск" г.Вязьма</t>
  </si>
  <si>
    <t>ООО"Диализный центр НЕФРОС-ВОРОНЕЖ"</t>
  </si>
  <si>
    <t>ООО"Альфамед"</t>
  </si>
  <si>
    <t>ООО"Виталаб"</t>
  </si>
  <si>
    <t>ООО"КДФ"</t>
  </si>
  <si>
    <t>ООО"НПФ"ХЕЛИКС"</t>
  </si>
  <si>
    <t xml:space="preserve">ООО"ПЭТ-Технолоджи Диагностика" </t>
  </si>
  <si>
    <t>ООО"Семья-Смоленск""</t>
  </si>
  <si>
    <t>Планируемые объемы медицинской помощи на 2023 год (кол-во счетов) по условиям МП</t>
  </si>
  <si>
    <t>И.о.директора  филиала</t>
  </si>
  <si>
    <t>15.03.2023 по 15.04.2023</t>
  </si>
  <si>
    <t>15.04.2023 по 15.05.2023</t>
  </si>
  <si>
    <t>15.06.2023 по 15.07.2023</t>
  </si>
  <si>
    <t>15.05.2023 по 15.06.2023</t>
  </si>
  <si>
    <t>15.04.2023 15.05.2023</t>
  </si>
  <si>
    <t>15.07.2023 по 15.08.2023</t>
  </si>
  <si>
    <t>15.08.2023 по 15.09.2023</t>
  </si>
  <si>
    <t xml:space="preserve">15.08.2023 по 15.09.2023 </t>
  </si>
  <si>
    <t>15.09.2023 по 15.10.2023</t>
  </si>
  <si>
    <t>15.08.2023 по 15.09 2023</t>
  </si>
  <si>
    <t xml:space="preserve">15.04.2023 по 15.05.2023 </t>
  </si>
  <si>
    <t>15..05.2023 по 15.06.2023</t>
  </si>
  <si>
    <t>15.11.2023 по 15.12.2023</t>
  </si>
  <si>
    <t>15.10.2023 по 15.11.2023</t>
  </si>
  <si>
    <t>Всего плановых ЭКМП  за 2023 год, в том числе по условиям оказания медицинской помощи</t>
  </si>
  <si>
    <t>"21 " февраля  2023 г.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</si>
</sst>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4" fillId="0" borderId="0"/>
  </cellStyleXfs>
  <cellXfs count="104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14" fontId="1" fillId="2" borderId="0" xfId="0" applyNumberFormat="1" applyFont="1" applyFill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4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3" xfId="0" applyFont="1" applyFill="1" applyBorder="1"/>
    <xf numFmtId="0" fontId="2" fillId="2" borderId="0" xfId="0" applyFont="1" applyFill="1" applyAlignment="1"/>
    <xf numFmtId="14" fontId="2" fillId="2" borderId="0" xfId="0" applyNumberFormat="1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3" fontId="19" fillId="2" borderId="1" xfId="7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/>
    <xf numFmtId="0" fontId="25" fillId="2" borderId="0" xfId="0" applyFont="1" applyFill="1" applyBorder="1" applyAlignment="1">
      <alignment horizontal="center" vertical="center"/>
    </xf>
    <xf numFmtId="14" fontId="19" fillId="2" borderId="0" xfId="0" applyNumberFormat="1" applyFont="1" applyFill="1"/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/>
    <xf numFmtId="0" fontId="19" fillId="2" borderId="13" xfId="0" applyFont="1" applyFill="1" applyBorder="1"/>
    <xf numFmtId="0" fontId="19" fillId="2" borderId="0" xfId="0" applyFont="1" applyFill="1" applyAlignment="1"/>
    <xf numFmtId="14" fontId="19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18" fillId="2" borderId="0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wrapText="1"/>
    </xf>
    <xf numFmtId="0" fontId="21" fillId="2" borderId="5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21" fillId="2" borderId="7" xfId="0" applyFont="1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/>
    <xf numFmtId="0" fontId="20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8">
    <cellStyle name="Comma" xfId="5"/>
    <cellStyle name="Comma [0]" xfId="6"/>
    <cellStyle name="Currency" xfId="3"/>
    <cellStyle name="Currency [0]" xfId="4"/>
    <cellStyle name="Normal" xfId="7"/>
    <cellStyle name="Percent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09"/>
  <sheetViews>
    <sheetView tabSelected="1" zoomScaleNormal="85" workbookViewId="0">
      <selection activeCell="A78" sqref="A78"/>
    </sheetView>
  </sheetViews>
  <sheetFormatPr defaultColWidth="9.109375" defaultRowHeight="13.8"/>
  <cols>
    <col min="1" max="1" width="4.33203125" style="1" customWidth="1"/>
    <col min="2" max="2" width="32.33203125" style="2" customWidth="1"/>
    <col min="3" max="3" width="12.44140625" style="2" customWidth="1"/>
    <col min="4" max="4" width="12.6640625" style="2" customWidth="1"/>
    <col min="5" max="5" width="11.5546875" style="2" customWidth="1"/>
    <col min="6" max="6" width="11.6640625" style="2" customWidth="1"/>
    <col min="7" max="10" width="14.5546875" style="3" customWidth="1"/>
    <col min="11" max="13" width="8.88671875" style="1" customWidth="1"/>
    <col min="14" max="15" width="8.88671875" style="1"/>
    <col min="16" max="16" width="8.88671875" style="1" customWidth="1"/>
    <col min="17" max="16384" width="9.109375" style="1"/>
  </cols>
  <sheetData>
    <row r="1" spans="1:12" ht="18">
      <c r="A1" s="33"/>
      <c r="B1" s="33"/>
      <c r="C1" s="33"/>
      <c r="D1" s="33"/>
      <c r="E1" s="33"/>
      <c r="F1" s="33"/>
      <c r="G1" s="34"/>
      <c r="H1" s="35" t="s">
        <v>0</v>
      </c>
      <c r="I1" s="35"/>
      <c r="J1" s="35"/>
      <c r="K1" s="3"/>
      <c r="L1" s="3"/>
    </row>
    <row r="2" spans="1:12" s="4" customFormat="1" ht="18">
      <c r="A2" s="35" t="s">
        <v>1</v>
      </c>
      <c r="B2" s="35"/>
      <c r="C2" s="33"/>
      <c r="D2" s="33"/>
      <c r="E2" s="33"/>
      <c r="F2" s="33"/>
      <c r="G2" s="34"/>
      <c r="H2" s="35" t="s">
        <v>134</v>
      </c>
      <c r="I2" s="35"/>
      <c r="J2" s="35"/>
      <c r="K2" s="5"/>
      <c r="L2" s="5"/>
    </row>
    <row r="3" spans="1:12" s="4" customFormat="1" ht="18">
      <c r="A3" s="35"/>
      <c r="B3" s="35"/>
      <c r="C3" s="33"/>
      <c r="D3" s="33"/>
      <c r="E3" s="33"/>
      <c r="F3" s="33"/>
      <c r="G3" s="34"/>
      <c r="H3" s="35" t="s">
        <v>2</v>
      </c>
      <c r="I3" s="35"/>
      <c r="J3" s="35"/>
      <c r="K3" s="5"/>
      <c r="L3" s="5"/>
    </row>
    <row r="4" spans="1:12" s="4" customFormat="1" ht="18">
      <c r="A4" s="35" t="s">
        <v>3</v>
      </c>
      <c r="B4" s="35"/>
      <c r="C4" s="33"/>
      <c r="D4" s="33"/>
      <c r="E4" s="33"/>
      <c r="F4" s="33"/>
      <c r="G4" s="34"/>
      <c r="H4" s="35" t="s">
        <v>4</v>
      </c>
      <c r="I4" s="35"/>
      <c r="J4" s="35"/>
      <c r="K4" s="5"/>
      <c r="L4" s="5"/>
    </row>
    <row r="5" spans="1:12" s="4" customFormat="1" ht="18">
      <c r="A5" s="35" t="s">
        <v>4</v>
      </c>
      <c r="B5" s="35"/>
      <c r="C5" s="33"/>
      <c r="D5" s="33"/>
      <c r="E5" s="33"/>
      <c r="F5" s="33"/>
      <c r="G5" s="34"/>
      <c r="H5" s="35" t="s">
        <v>5</v>
      </c>
      <c r="I5" s="35"/>
      <c r="J5" s="35"/>
      <c r="K5" s="5"/>
      <c r="L5" s="5"/>
    </row>
    <row r="6" spans="1:12" s="4" customFormat="1" ht="18">
      <c r="A6" s="35" t="s">
        <v>5</v>
      </c>
      <c r="B6" s="35"/>
      <c r="C6" s="33"/>
      <c r="D6" s="33"/>
      <c r="E6" s="33"/>
      <c r="F6" s="33"/>
      <c r="G6" s="34"/>
      <c r="H6" s="35" t="s">
        <v>6</v>
      </c>
      <c r="I6" s="35"/>
      <c r="J6" s="35"/>
      <c r="K6" s="5"/>
      <c r="L6" s="5"/>
    </row>
    <row r="7" spans="1:12" s="4" customFormat="1" ht="18">
      <c r="A7" s="35" t="s">
        <v>6</v>
      </c>
      <c r="B7" s="35"/>
      <c r="C7" s="33"/>
      <c r="D7" s="33"/>
      <c r="E7" s="33"/>
      <c r="F7" s="33"/>
      <c r="G7" s="34"/>
      <c r="H7" s="35" t="s">
        <v>7</v>
      </c>
      <c r="I7" s="33"/>
      <c r="J7" s="33"/>
      <c r="K7" s="5"/>
      <c r="L7" s="5"/>
    </row>
    <row r="8" spans="1:12" s="4" customFormat="1" ht="18">
      <c r="A8" s="35" t="s">
        <v>8</v>
      </c>
      <c r="B8" s="35"/>
      <c r="C8" s="33"/>
      <c r="D8" s="33"/>
      <c r="E8" s="33"/>
      <c r="F8" s="33"/>
      <c r="G8" s="34"/>
      <c r="H8" s="34"/>
      <c r="I8" s="34"/>
      <c r="J8" s="34"/>
    </row>
    <row r="9" spans="1:12" s="4" customFormat="1" ht="18">
      <c r="A9" s="33"/>
      <c r="B9" s="33"/>
      <c r="C9" s="33"/>
      <c r="D9" s="33"/>
      <c r="E9" s="33"/>
      <c r="F9" s="33"/>
      <c r="G9" s="34"/>
      <c r="H9" s="34"/>
      <c r="I9" s="34"/>
      <c r="J9" s="34"/>
    </row>
    <row r="10" spans="1:12" s="4" customFormat="1" ht="49.5" customHeight="1">
      <c r="A10" s="75" t="s">
        <v>92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2" s="4" customFormat="1" ht="18" hidden="1">
      <c r="A11" s="33"/>
      <c r="B11" s="33"/>
      <c r="C11" s="33"/>
      <c r="D11" s="33"/>
      <c r="E11" s="33"/>
      <c r="F11" s="33"/>
      <c r="G11" s="34"/>
      <c r="H11" s="34"/>
      <c r="I11" s="34"/>
      <c r="J11" s="34"/>
    </row>
    <row r="12" spans="1:12" s="8" customFormat="1" ht="47.25" customHeight="1">
      <c r="A12" s="80" t="s">
        <v>9</v>
      </c>
      <c r="B12" s="77" t="s">
        <v>10</v>
      </c>
      <c r="C12" s="68" t="s">
        <v>117</v>
      </c>
      <c r="D12" s="69"/>
      <c r="E12" s="69"/>
      <c r="F12" s="70"/>
      <c r="G12" s="74" t="s">
        <v>133</v>
      </c>
      <c r="H12" s="74"/>
      <c r="I12" s="74"/>
      <c r="J12" s="74"/>
    </row>
    <row r="13" spans="1:12" s="9" customFormat="1" ht="30.75" customHeight="1">
      <c r="A13" s="78"/>
      <c r="B13" s="78"/>
      <c r="C13" s="71"/>
      <c r="D13" s="72"/>
      <c r="E13" s="72"/>
      <c r="F13" s="73"/>
      <c r="G13" s="36" t="s">
        <v>11</v>
      </c>
      <c r="H13" s="36" t="s">
        <v>12</v>
      </c>
      <c r="I13" s="36" t="s">
        <v>13</v>
      </c>
      <c r="J13" s="36" t="s">
        <v>14</v>
      </c>
    </row>
    <row r="14" spans="1:12" s="9" customFormat="1" ht="50.25" customHeight="1">
      <c r="A14" s="79"/>
      <c r="B14" s="79"/>
      <c r="C14" s="36" t="s">
        <v>11</v>
      </c>
      <c r="D14" s="36" t="s">
        <v>12</v>
      </c>
      <c r="E14" s="36" t="s">
        <v>13</v>
      </c>
      <c r="F14" s="36" t="s">
        <v>14</v>
      </c>
      <c r="G14" s="36" t="s">
        <v>15</v>
      </c>
      <c r="H14" s="36" t="s">
        <v>15</v>
      </c>
      <c r="I14" s="36" t="s">
        <v>15</v>
      </c>
      <c r="J14" s="36" t="s">
        <v>15</v>
      </c>
    </row>
    <row r="15" spans="1:12" s="8" customFormat="1" ht="23.25" customHeight="1">
      <c r="A15" s="37">
        <v>1</v>
      </c>
      <c r="B15" s="38" t="s">
        <v>16</v>
      </c>
      <c r="C15" s="39">
        <v>0</v>
      </c>
      <c r="D15" s="39">
        <v>1136</v>
      </c>
      <c r="E15" s="39">
        <v>0</v>
      </c>
      <c r="F15" s="39">
        <v>0</v>
      </c>
      <c r="G15" s="36">
        <f>ROUNDUP((C15/100)*0.5,0)</f>
        <v>0</v>
      </c>
      <c r="H15" s="36">
        <f>ROUNDUP((D15/100)*0.4,0)</f>
        <v>5</v>
      </c>
      <c r="I15" s="36">
        <f>ROUNDUP((E15/100)*1.5,0)</f>
        <v>0</v>
      </c>
      <c r="J15" s="36">
        <f>ROUNDUP((F15/100)*3,0)</f>
        <v>0</v>
      </c>
    </row>
    <row r="16" spans="1:12" s="8" customFormat="1" ht="23.25" customHeight="1">
      <c r="A16" s="37">
        <f>A15+1</f>
        <v>2</v>
      </c>
      <c r="B16" s="40" t="s">
        <v>17</v>
      </c>
      <c r="C16" s="41">
        <v>60</v>
      </c>
      <c r="D16" s="41">
        <v>47825</v>
      </c>
      <c r="E16" s="41">
        <v>631</v>
      </c>
      <c r="F16" s="41">
        <v>10836</v>
      </c>
      <c r="G16" s="36">
        <f>ROUNDUP((C16/100)*3,0)</f>
        <v>2</v>
      </c>
      <c r="H16" s="36">
        <f t="shared" ref="H16:H78" si="0">ROUNDUP((D16/100)*0.2,0)</f>
        <v>96</v>
      </c>
      <c r="I16" s="36">
        <f t="shared" ref="I16:I78" si="1">ROUNDUP((E16/100)*1.5,0)</f>
        <v>10</v>
      </c>
      <c r="J16" s="36">
        <f t="shared" ref="J16:J78" si="2">ROUNDUP((F16/100)*3,0)</f>
        <v>326</v>
      </c>
    </row>
    <row r="17" spans="1:10" s="8" customFormat="1" ht="23.25" customHeight="1">
      <c r="A17" s="37">
        <f t="shared" ref="A17:A80" si="3">A16+1</f>
        <v>3</v>
      </c>
      <c r="B17" s="40" t="s">
        <v>18</v>
      </c>
      <c r="C17" s="41">
        <v>72</v>
      </c>
      <c r="D17" s="41">
        <v>25039</v>
      </c>
      <c r="E17" s="41">
        <v>234</v>
      </c>
      <c r="F17" s="41">
        <v>1695</v>
      </c>
      <c r="G17" s="36">
        <f>ROUNDUP((C17/100)*3.5,0)</f>
        <v>3</v>
      </c>
      <c r="H17" s="36">
        <f t="shared" si="0"/>
        <v>51</v>
      </c>
      <c r="I17" s="36">
        <f t="shared" si="1"/>
        <v>4</v>
      </c>
      <c r="J17" s="36">
        <f t="shared" si="2"/>
        <v>51</v>
      </c>
    </row>
    <row r="18" spans="1:10" s="8" customFormat="1" ht="23.25" customHeight="1">
      <c r="A18" s="37">
        <f t="shared" si="3"/>
        <v>4</v>
      </c>
      <c r="B18" s="38" t="s">
        <v>19</v>
      </c>
      <c r="C18" s="41">
        <v>0</v>
      </c>
      <c r="D18" s="41">
        <v>17188</v>
      </c>
      <c r="E18" s="41">
        <v>0</v>
      </c>
      <c r="F18" s="41">
        <v>0</v>
      </c>
      <c r="G18" s="36">
        <f t="shared" ref="G18:G78" si="4">ROUNDUP((C18/100)*0.5,0)</f>
        <v>0</v>
      </c>
      <c r="H18" s="36">
        <f t="shared" si="0"/>
        <v>35</v>
      </c>
      <c r="I18" s="36">
        <f t="shared" si="1"/>
        <v>0</v>
      </c>
      <c r="J18" s="36">
        <f t="shared" si="2"/>
        <v>0</v>
      </c>
    </row>
    <row r="19" spans="1:10" s="8" customFormat="1" ht="23.25" customHeight="1">
      <c r="A19" s="37">
        <f t="shared" si="3"/>
        <v>5</v>
      </c>
      <c r="B19" s="40" t="s">
        <v>20</v>
      </c>
      <c r="C19" s="41">
        <v>0</v>
      </c>
      <c r="D19" s="41">
        <v>21456</v>
      </c>
      <c r="E19" s="41">
        <v>2135</v>
      </c>
      <c r="F19" s="41">
        <v>1786</v>
      </c>
      <c r="G19" s="36">
        <f t="shared" si="4"/>
        <v>0</v>
      </c>
      <c r="H19" s="36">
        <f t="shared" si="0"/>
        <v>43</v>
      </c>
      <c r="I19" s="36">
        <f t="shared" si="1"/>
        <v>33</v>
      </c>
      <c r="J19" s="36">
        <f t="shared" si="2"/>
        <v>54</v>
      </c>
    </row>
    <row r="20" spans="1:10" ht="55.5" customHeight="1">
      <c r="A20" s="37">
        <f t="shared" si="3"/>
        <v>6</v>
      </c>
      <c r="B20" s="38" t="s">
        <v>21</v>
      </c>
      <c r="C20" s="41">
        <v>0</v>
      </c>
      <c r="D20" s="41">
        <v>0</v>
      </c>
      <c r="E20" s="41">
        <v>0</v>
      </c>
      <c r="F20" s="41">
        <v>197</v>
      </c>
      <c r="G20" s="36">
        <f t="shared" si="4"/>
        <v>0</v>
      </c>
      <c r="H20" s="36">
        <f t="shared" si="0"/>
        <v>0</v>
      </c>
      <c r="I20" s="36">
        <f t="shared" si="1"/>
        <v>0</v>
      </c>
      <c r="J20" s="36">
        <f t="shared" si="2"/>
        <v>6</v>
      </c>
    </row>
    <row r="21" spans="1:10" ht="63.75" customHeight="1">
      <c r="A21" s="37">
        <f t="shared" si="3"/>
        <v>7</v>
      </c>
      <c r="B21" s="42" t="s">
        <v>93</v>
      </c>
      <c r="C21" s="41">
        <v>0</v>
      </c>
      <c r="D21" s="41">
        <v>4</v>
      </c>
      <c r="E21" s="41">
        <v>0</v>
      </c>
      <c r="F21" s="41">
        <v>389</v>
      </c>
      <c r="G21" s="36">
        <f t="shared" si="4"/>
        <v>0</v>
      </c>
      <c r="H21" s="36">
        <f t="shared" si="0"/>
        <v>1</v>
      </c>
      <c r="I21" s="36">
        <f t="shared" si="1"/>
        <v>0</v>
      </c>
      <c r="J21" s="36">
        <f t="shared" si="2"/>
        <v>12</v>
      </c>
    </row>
    <row r="22" spans="1:10" ht="78" customHeight="1">
      <c r="A22" s="37">
        <f t="shared" si="3"/>
        <v>8</v>
      </c>
      <c r="B22" s="38" t="s">
        <v>22</v>
      </c>
      <c r="C22" s="41">
        <v>0</v>
      </c>
      <c r="D22" s="41">
        <v>2375</v>
      </c>
      <c r="E22" s="41">
        <v>0</v>
      </c>
      <c r="F22" s="41">
        <v>0</v>
      </c>
      <c r="G22" s="36">
        <f t="shared" si="4"/>
        <v>0</v>
      </c>
      <c r="H22" s="36">
        <f t="shared" si="0"/>
        <v>5</v>
      </c>
      <c r="I22" s="36">
        <f t="shared" si="1"/>
        <v>0</v>
      </c>
      <c r="J22" s="36">
        <f t="shared" si="2"/>
        <v>0</v>
      </c>
    </row>
    <row r="23" spans="1:10" ht="72" customHeight="1">
      <c r="A23" s="37">
        <f t="shared" si="3"/>
        <v>9</v>
      </c>
      <c r="B23" s="38" t="s">
        <v>23</v>
      </c>
      <c r="C23" s="41">
        <v>0</v>
      </c>
      <c r="D23" s="41">
        <v>2261</v>
      </c>
      <c r="E23" s="41">
        <v>0</v>
      </c>
      <c r="F23" s="41">
        <v>0</v>
      </c>
      <c r="G23" s="36">
        <f t="shared" si="4"/>
        <v>0</v>
      </c>
      <c r="H23" s="36">
        <f t="shared" si="0"/>
        <v>5</v>
      </c>
      <c r="I23" s="36">
        <f t="shared" si="1"/>
        <v>0</v>
      </c>
      <c r="J23" s="36">
        <f t="shared" si="2"/>
        <v>0</v>
      </c>
    </row>
    <row r="24" spans="1:10" ht="74.25" customHeight="1">
      <c r="A24" s="37">
        <f t="shared" si="3"/>
        <v>10</v>
      </c>
      <c r="B24" s="38" t="s">
        <v>24</v>
      </c>
      <c r="C24" s="41">
        <v>0</v>
      </c>
      <c r="D24" s="41">
        <v>1151</v>
      </c>
      <c r="E24" s="41">
        <v>0</v>
      </c>
      <c r="F24" s="41">
        <v>0</v>
      </c>
      <c r="G24" s="36">
        <f t="shared" si="4"/>
        <v>0</v>
      </c>
      <c r="H24" s="36">
        <v>4</v>
      </c>
      <c r="I24" s="36">
        <f t="shared" si="1"/>
        <v>0</v>
      </c>
      <c r="J24" s="36">
        <f t="shared" si="2"/>
        <v>0</v>
      </c>
    </row>
    <row r="25" spans="1:10" ht="72" customHeight="1">
      <c r="A25" s="37">
        <f t="shared" si="3"/>
        <v>11</v>
      </c>
      <c r="B25" s="38" t="s">
        <v>25</v>
      </c>
      <c r="C25" s="41">
        <v>0</v>
      </c>
      <c r="D25" s="41">
        <v>8034</v>
      </c>
      <c r="E25" s="41">
        <v>0</v>
      </c>
      <c r="F25" s="41">
        <v>0</v>
      </c>
      <c r="G25" s="36">
        <f t="shared" si="4"/>
        <v>0</v>
      </c>
      <c r="H25" s="36">
        <f t="shared" si="0"/>
        <v>17</v>
      </c>
      <c r="I25" s="36">
        <f t="shared" si="1"/>
        <v>0</v>
      </c>
      <c r="J25" s="36">
        <f t="shared" si="2"/>
        <v>0</v>
      </c>
    </row>
    <row r="26" spans="1:10" ht="40.5" customHeight="1">
      <c r="A26" s="37">
        <f t="shared" si="3"/>
        <v>12</v>
      </c>
      <c r="B26" s="38" t="s">
        <v>26</v>
      </c>
      <c r="C26" s="41">
        <v>150</v>
      </c>
      <c r="D26" s="41">
        <v>2359</v>
      </c>
      <c r="E26" s="41">
        <v>0</v>
      </c>
      <c r="F26" s="41">
        <v>0</v>
      </c>
      <c r="G26" s="36">
        <f>ROUNDUP((C26/100)*2.5,0)</f>
        <v>4</v>
      </c>
      <c r="H26" s="36">
        <f t="shared" si="0"/>
        <v>5</v>
      </c>
      <c r="I26" s="36">
        <f t="shared" si="1"/>
        <v>0</v>
      </c>
      <c r="J26" s="36">
        <f t="shared" si="2"/>
        <v>0</v>
      </c>
    </row>
    <row r="27" spans="1:10" ht="42.75" customHeight="1">
      <c r="A27" s="37">
        <f t="shared" si="3"/>
        <v>13</v>
      </c>
      <c r="B27" s="38" t="s">
        <v>27</v>
      </c>
      <c r="C27" s="41">
        <v>1477</v>
      </c>
      <c r="D27" s="41">
        <v>17444</v>
      </c>
      <c r="E27" s="41">
        <v>465</v>
      </c>
      <c r="F27" s="41">
        <v>315</v>
      </c>
      <c r="G27" s="36">
        <f t="shared" si="4"/>
        <v>8</v>
      </c>
      <c r="H27" s="36">
        <f t="shared" si="0"/>
        <v>35</v>
      </c>
      <c r="I27" s="36">
        <f t="shared" si="1"/>
        <v>7</v>
      </c>
      <c r="J27" s="36">
        <f t="shared" si="2"/>
        <v>10</v>
      </c>
    </row>
    <row r="28" spans="1:10" ht="49.5" customHeight="1">
      <c r="A28" s="37">
        <f t="shared" si="3"/>
        <v>14</v>
      </c>
      <c r="B28" s="38" t="s">
        <v>94</v>
      </c>
      <c r="C28" s="41">
        <v>1308</v>
      </c>
      <c r="D28" s="41">
        <v>11891</v>
      </c>
      <c r="E28" s="41">
        <v>125</v>
      </c>
      <c r="F28" s="41">
        <v>804</v>
      </c>
      <c r="G28" s="36">
        <f t="shared" si="4"/>
        <v>7</v>
      </c>
      <c r="H28" s="36">
        <f t="shared" si="0"/>
        <v>24</v>
      </c>
      <c r="I28" s="36">
        <f>ROUNDUP((E28/100)*2.5,0)</f>
        <v>4</v>
      </c>
      <c r="J28" s="36">
        <f t="shared" si="2"/>
        <v>25</v>
      </c>
    </row>
    <row r="29" spans="1:10" ht="34.799999999999997">
      <c r="A29" s="37">
        <f t="shared" si="3"/>
        <v>15</v>
      </c>
      <c r="B29" s="38" t="s">
        <v>28</v>
      </c>
      <c r="C29" s="41">
        <v>110</v>
      </c>
      <c r="D29" s="41">
        <v>3455</v>
      </c>
      <c r="E29" s="41">
        <v>23</v>
      </c>
      <c r="F29" s="41">
        <v>98</v>
      </c>
      <c r="G29" s="36">
        <f>ROUNDUP((C29/100)*2.5,0)</f>
        <v>3</v>
      </c>
      <c r="H29" s="36">
        <f t="shared" si="0"/>
        <v>7</v>
      </c>
      <c r="I29" s="36">
        <f>ROUNDUP((E29/100)*1.5,0)</f>
        <v>1</v>
      </c>
      <c r="J29" s="36">
        <f t="shared" si="2"/>
        <v>3</v>
      </c>
    </row>
    <row r="30" spans="1:10" ht="34.799999999999997">
      <c r="A30" s="37">
        <f t="shared" si="3"/>
        <v>16</v>
      </c>
      <c r="B30" s="38" t="s">
        <v>29</v>
      </c>
      <c r="C30" s="41">
        <v>2257</v>
      </c>
      <c r="D30" s="41">
        <v>27220</v>
      </c>
      <c r="E30" s="41">
        <v>414</v>
      </c>
      <c r="F30" s="41">
        <v>726</v>
      </c>
      <c r="G30" s="36">
        <f>ROUNDUP((C30/100)*0.5,0)</f>
        <v>12</v>
      </c>
      <c r="H30" s="36">
        <f t="shared" si="0"/>
        <v>55</v>
      </c>
      <c r="I30" s="36">
        <f t="shared" si="1"/>
        <v>7</v>
      </c>
      <c r="J30" s="36">
        <f t="shared" si="2"/>
        <v>22</v>
      </c>
    </row>
    <row r="31" spans="1:10" ht="34.799999999999997">
      <c r="A31" s="37">
        <f t="shared" si="3"/>
        <v>17</v>
      </c>
      <c r="B31" s="38" t="s">
        <v>30</v>
      </c>
      <c r="C31" s="41">
        <v>1094</v>
      </c>
      <c r="D31" s="41">
        <v>16411</v>
      </c>
      <c r="E31" s="41">
        <v>244</v>
      </c>
      <c r="F31" s="41">
        <v>674</v>
      </c>
      <c r="G31" s="36">
        <f t="shared" si="4"/>
        <v>6</v>
      </c>
      <c r="H31" s="36">
        <f t="shared" si="0"/>
        <v>33</v>
      </c>
      <c r="I31" s="36">
        <f t="shared" si="1"/>
        <v>4</v>
      </c>
      <c r="J31" s="36">
        <f t="shared" si="2"/>
        <v>21</v>
      </c>
    </row>
    <row r="32" spans="1:10" ht="34.799999999999997">
      <c r="A32" s="37">
        <f t="shared" si="3"/>
        <v>18</v>
      </c>
      <c r="B32" s="38" t="s">
        <v>31</v>
      </c>
      <c r="C32" s="41">
        <v>780</v>
      </c>
      <c r="D32" s="41">
        <v>11246</v>
      </c>
      <c r="E32" s="41">
        <v>368</v>
      </c>
      <c r="F32" s="41">
        <v>117</v>
      </c>
      <c r="G32" s="36">
        <f t="shared" si="4"/>
        <v>4</v>
      </c>
      <c r="H32" s="36">
        <f t="shared" si="0"/>
        <v>23</v>
      </c>
      <c r="I32" s="36">
        <f t="shared" si="1"/>
        <v>6</v>
      </c>
      <c r="J32" s="36">
        <f t="shared" si="2"/>
        <v>4</v>
      </c>
    </row>
    <row r="33" spans="1:10" ht="34.799999999999997">
      <c r="A33" s="37">
        <f t="shared" si="3"/>
        <v>19</v>
      </c>
      <c r="B33" s="38" t="s">
        <v>32</v>
      </c>
      <c r="C33" s="41">
        <v>3544</v>
      </c>
      <c r="D33" s="41">
        <v>54318</v>
      </c>
      <c r="E33" s="41">
        <v>1035</v>
      </c>
      <c r="F33" s="41">
        <v>1056</v>
      </c>
      <c r="G33" s="36">
        <f t="shared" si="4"/>
        <v>18</v>
      </c>
      <c r="H33" s="36">
        <f t="shared" si="0"/>
        <v>109</v>
      </c>
      <c r="I33" s="36">
        <f t="shared" si="1"/>
        <v>16</v>
      </c>
      <c r="J33" s="36">
        <f t="shared" si="2"/>
        <v>32</v>
      </c>
    </row>
    <row r="34" spans="1:10" ht="34.799999999999997">
      <c r="A34" s="37">
        <f t="shared" si="3"/>
        <v>20</v>
      </c>
      <c r="B34" s="38" t="s">
        <v>33</v>
      </c>
      <c r="C34" s="41">
        <v>66</v>
      </c>
      <c r="D34" s="41">
        <v>597</v>
      </c>
      <c r="E34" s="41">
        <v>5</v>
      </c>
      <c r="F34" s="41">
        <v>2</v>
      </c>
      <c r="G34" s="36">
        <f>ROUNDUP((C34/100)*4,0)</f>
        <v>3</v>
      </c>
      <c r="H34" s="36">
        <f>ROUNDUP((D34/100)*0.4,0)</f>
        <v>3</v>
      </c>
      <c r="I34" s="36">
        <f t="shared" si="1"/>
        <v>1</v>
      </c>
      <c r="J34" s="36">
        <f>ROUNDUP((F34/100)*3,0)</f>
        <v>1</v>
      </c>
    </row>
    <row r="35" spans="1:10" ht="34.799999999999997">
      <c r="A35" s="37">
        <f t="shared" si="3"/>
        <v>21</v>
      </c>
      <c r="B35" s="38" t="s">
        <v>34</v>
      </c>
      <c r="C35" s="41">
        <v>1812</v>
      </c>
      <c r="D35" s="41">
        <v>27434</v>
      </c>
      <c r="E35" s="41">
        <v>471</v>
      </c>
      <c r="F35" s="41">
        <v>414</v>
      </c>
      <c r="G35" s="36">
        <f t="shared" si="4"/>
        <v>10</v>
      </c>
      <c r="H35" s="36">
        <f>ROUNDUP((D35/100)*0.2,0)</f>
        <v>55</v>
      </c>
      <c r="I35" s="36">
        <f t="shared" si="1"/>
        <v>8</v>
      </c>
      <c r="J35" s="36">
        <f t="shared" si="2"/>
        <v>13</v>
      </c>
    </row>
    <row r="36" spans="1:10" ht="34.799999999999997">
      <c r="A36" s="37">
        <f t="shared" si="3"/>
        <v>22</v>
      </c>
      <c r="B36" s="38" t="s">
        <v>35</v>
      </c>
      <c r="C36" s="41">
        <v>1572</v>
      </c>
      <c r="D36" s="41">
        <v>23169</v>
      </c>
      <c r="E36" s="41">
        <v>315</v>
      </c>
      <c r="F36" s="41">
        <v>543</v>
      </c>
      <c r="G36" s="36">
        <f t="shared" si="4"/>
        <v>8</v>
      </c>
      <c r="H36" s="36">
        <f t="shared" si="0"/>
        <v>47</v>
      </c>
      <c r="I36" s="36">
        <f t="shared" si="1"/>
        <v>5</v>
      </c>
      <c r="J36" s="36">
        <f t="shared" si="2"/>
        <v>17</v>
      </c>
    </row>
    <row r="37" spans="1:10" ht="52.2">
      <c r="A37" s="37">
        <f t="shared" si="3"/>
        <v>23</v>
      </c>
      <c r="B37" s="38" t="s">
        <v>36</v>
      </c>
      <c r="C37" s="41">
        <v>1714</v>
      </c>
      <c r="D37" s="41">
        <v>31425</v>
      </c>
      <c r="E37" s="41">
        <v>548</v>
      </c>
      <c r="F37" s="41">
        <v>507</v>
      </c>
      <c r="G37" s="36">
        <f t="shared" si="4"/>
        <v>9</v>
      </c>
      <c r="H37" s="36">
        <f t="shared" si="0"/>
        <v>63</v>
      </c>
      <c r="I37" s="36">
        <f t="shared" si="1"/>
        <v>9</v>
      </c>
      <c r="J37" s="36">
        <f t="shared" si="2"/>
        <v>16</v>
      </c>
    </row>
    <row r="38" spans="1:10" ht="34.799999999999997">
      <c r="A38" s="37">
        <f t="shared" si="3"/>
        <v>24</v>
      </c>
      <c r="B38" s="38" t="s">
        <v>37</v>
      </c>
      <c r="C38" s="41">
        <v>3145</v>
      </c>
      <c r="D38" s="41">
        <v>41066</v>
      </c>
      <c r="E38" s="41">
        <v>532</v>
      </c>
      <c r="F38" s="41">
        <v>1490</v>
      </c>
      <c r="G38" s="36">
        <f t="shared" si="4"/>
        <v>16</v>
      </c>
      <c r="H38" s="36">
        <f t="shared" si="0"/>
        <v>83</v>
      </c>
      <c r="I38" s="36">
        <f t="shared" si="1"/>
        <v>8</v>
      </c>
      <c r="J38" s="36">
        <f t="shared" si="2"/>
        <v>45</v>
      </c>
    </row>
    <row r="39" spans="1:10" ht="34.799999999999997">
      <c r="A39" s="37">
        <f t="shared" si="3"/>
        <v>25</v>
      </c>
      <c r="B39" s="38" t="s">
        <v>38</v>
      </c>
      <c r="C39" s="41">
        <v>4170</v>
      </c>
      <c r="D39" s="41">
        <v>19305</v>
      </c>
      <c r="E39" s="41">
        <v>145</v>
      </c>
      <c r="F39" s="41">
        <v>1538</v>
      </c>
      <c r="G39" s="36">
        <f t="shared" si="4"/>
        <v>21</v>
      </c>
      <c r="H39" s="36">
        <f t="shared" si="0"/>
        <v>39</v>
      </c>
      <c r="I39" s="36">
        <f>ROUNDUP((E39/100)*4,0)</f>
        <v>6</v>
      </c>
      <c r="J39" s="36">
        <f t="shared" si="2"/>
        <v>47</v>
      </c>
    </row>
    <row r="40" spans="1:10" ht="34.799999999999997">
      <c r="A40" s="37">
        <f t="shared" si="3"/>
        <v>26</v>
      </c>
      <c r="B40" s="38" t="s">
        <v>39</v>
      </c>
      <c r="C40" s="41">
        <v>2166</v>
      </c>
      <c r="D40" s="41">
        <v>44986</v>
      </c>
      <c r="E40" s="41">
        <v>1084</v>
      </c>
      <c r="F40" s="41">
        <v>1618</v>
      </c>
      <c r="G40" s="36">
        <f t="shared" si="4"/>
        <v>11</v>
      </c>
      <c r="H40" s="36">
        <f t="shared" si="0"/>
        <v>90</v>
      </c>
      <c r="I40" s="36">
        <f t="shared" si="1"/>
        <v>17</v>
      </c>
      <c r="J40" s="36">
        <f t="shared" si="2"/>
        <v>49</v>
      </c>
    </row>
    <row r="41" spans="1:10" ht="34.799999999999997">
      <c r="A41" s="37">
        <f t="shared" si="3"/>
        <v>27</v>
      </c>
      <c r="B41" s="38" t="s">
        <v>40</v>
      </c>
      <c r="C41" s="41">
        <v>1481</v>
      </c>
      <c r="D41" s="41">
        <v>13429</v>
      </c>
      <c r="E41" s="41">
        <v>248</v>
      </c>
      <c r="F41" s="41">
        <v>626</v>
      </c>
      <c r="G41" s="36">
        <f>ROUNDUP((C41/100)*1.8,0)</f>
        <v>27</v>
      </c>
      <c r="H41" s="36">
        <f t="shared" si="0"/>
        <v>27</v>
      </c>
      <c r="I41" s="36">
        <f>ROUNDUP((E41/100)*3,0)</f>
        <v>8</v>
      </c>
      <c r="J41" s="36">
        <f t="shared" si="2"/>
        <v>19</v>
      </c>
    </row>
    <row r="42" spans="1:10" ht="34.799999999999997">
      <c r="A42" s="37">
        <f t="shared" si="3"/>
        <v>28</v>
      </c>
      <c r="B42" s="38" t="s">
        <v>41</v>
      </c>
      <c r="C42" s="41">
        <v>56</v>
      </c>
      <c r="D42" s="41">
        <v>355</v>
      </c>
      <c r="E42" s="41">
        <v>5</v>
      </c>
      <c r="F42" s="41">
        <v>33</v>
      </c>
      <c r="G42" s="36">
        <f>ROUNDUP((C42/100)*8,0)</f>
        <v>5</v>
      </c>
      <c r="H42" s="36">
        <f>ROUNDUP((D42/100)*1.1,0)</f>
        <v>4</v>
      </c>
      <c r="I42" s="36">
        <f t="shared" si="1"/>
        <v>1</v>
      </c>
      <c r="J42" s="36">
        <f>ROUNDUP((F42/100)*9,0)</f>
        <v>3</v>
      </c>
    </row>
    <row r="43" spans="1:10" ht="18">
      <c r="A43" s="37">
        <f t="shared" si="3"/>
        <v>29</v>
      </c>
      <c r="B43" s="43" t="s">
        <v>95</v>
      </c>
      <c r="C43" s="39">
        <v>0</v>
      </c>
      <c r="D43" s="39">
        <v>0</v>
      </c>
      <c r="E43" s="39">
        <v>0</v>
      </c>
      <c r="F43" s="39">
        <v>0</v>
      </c>
      <c r="G43" s="36">
        <v>0</v>
      </c>
      <c r="H43" s="36">
        <f>ROUNDUP((D43/100)*4,0)</f>
        <v>0</v>
      </c>
      <c r="I43" s="36">
        <f t="shared" si="1"/>
        <v>0</v>
      </c>
      <c r="J43" s="36">
        <f t="shared" si="2"/>
        <v>0</v>
      </c>
    </row>
    <row r="44" spans="1:10" ht="34.799999999999997">
      <c r="A44" s="37">
        <f t="shared" si="3"/>
        <v>30</v>
      </c>
      <c r="B44" s="43" t="s">
        <v>42</v>
      </c>
      <c r="C44" s="41">
        <v>2022</v>
      </c>
      <c r="D44" s="41">
        <v>35862</v>
      </c>
      <c r="E44" s="41">
        <v>807</v>
      </c>
      <c r="F44" s="41">
        <v>602</v>
      </c>
      <c r="G44" s="44">
        <f t="shared" si="4"/>
        <v>11</v>
      </c>
      <c r="H44" s="44">
        <f t="shared" si="0"/>
        <v>72</v>
      </c>
      <c r="I44" s="44">
        <f t="shared" si="1"/>
        <v>13</v>
      </c>
      <c r="J44" s="36">
        <f t="shared" si="2"/>
        <v>19</v>
      </c>
    </row>
    <row r="45" spans="1:10" ht="69.599999999999994">
      <c r="A45" s="37">
        <f t="shared" si="3"/>
        <v>31</v>
      </c>
      <c r="B45" s="43" t="s">
        <v>96</v>
      </c>
      <c r="C45" s="41">
        <v>0</v>
      </c>
      <c r="D45" s="41">
        <v>0</v>
      </c>
      <c r="E45" s="41">
        <v>0</v>
      </c>
      <c r="F45" s="41">
        <v>246</v>
      </c>
      <c r="G45" s="44">
        <f t="shared" si="4"/>
        <v>0</v>
      </c>
      <c r="H45" s="44">
        <f t="shared" si="0"/>
        <v>0</v>
      </c>
      <c r="I45" s="44">
        <f>ROUNDUP((E45/100)*1.8,0)</f>
        <v>0</v>
      </c>
      <c r="J45" s="36">
        <f t="shared" si="2"/>
        <v>8</v>
      </c>
    </row>
    <row r="46" spans="1:10" ht="34.799999999999997">
      <c r="A46" s="37">
        <f t="shared" si="3"/>
        <v>32</v>
      </c>
      <c r="B46" s="38" t="s">
        <v>43</v>
      </c>
      <c r="C46" s="41">
        <v>61</v>
      </c>
      <c r="D46" s="41">
        <v>576</v>
      </c>
      <c r="E46" s="41">
        <v>5</v>
      </c>
      <c r="F46" s="41">
        <v>17</v>
      </c>
      <c r="G46" s="36">
        <f>ROUNDUP((C46/100)*5,0)</f>
        <v>4</v>
      </c>
      <c r="H46" s="36">
        <f>ROUNDUP((D46/100)*0.6,0)</f>
        <v>4</v>
      </c>
      <c r="I46" s="36">
        <v>4</v>
      </c>
      <c r="J46" s="36">
        <f t="shared" si="2"/>
        <v>1</v>
      </c>
    </row>
    <row r="47" spans="1:10" ht="34.799999999999997">
      <c r="A47" s="37">
        <f t="shared" si="3"/>
        <v>33</v>
      </c>
      <c r="B47" s="38" t="s">
        <v>44</v>
      </c>
      <c r="C47" s="41">
        <v>6256</v>
      </c>
      <c r="D47" s="41">
        <v>61430</v>
      </c>
      <c r="E47" s="41">
        <v>432</v>
      </c>
      <c r="F47" s="41">
        <v>3545</v>
      </c>
      <c r="G47" s="36">
        <f t="shared" si="4"/>
        <v>32</v>
      </c>
      <c r="H47" s="36">
        <f t="shared" si="0"/>
        <v>123</v>
      </c>
      <c r="I47" s="36">
        <f t="shared" si="1"/>
        <v>7</v>
      </c>
      <c r="J47" s="36">
        <f t="shared" si="2"/>
        <v>107</v>
      </c>
    </row>
    <row r="48" spans="1:10" ht="34.799999999999997">
      <c r="A48" s="37">
        <f t="shared" si="3"/>
        <v>34</v>
      </c>
      <c r="B48" s="38" t="s">
        <v>45</v>
      </c>
      <c r="C48" s="41">
        <v>648</v>
      </c>
      <c r="D48" s="41">
        <v>13892</v>
      </c>
      <c r="E48" s="41">
        <v>259</v>
      </c>
      <c r="F48" s="41">
        <v>78</v>
      </c>
      <c r="G48" s="36">
        <f t="shared" si="4"/>
        <v>4</v>
      </c>
      <c r="H48" s="36">
        <f t="shared" si="0"/>
        <v>28</v>
      </c>
      <c r="I48" s="36">
        <f t="shared" si="1"/>
        <v>4</v>
      </c>
      <c r="J48" s="36">
        <f t="shared" si="2"/>
        <v>3</v>
      </c>
    </row>
    <row r="49" spans="1:10" ht="34.799999999999997">
      <c r="A49" s="37">
        <f t="shared" si="3"/>
        <v>35</v>
      </c>
      <c r="B49" s="38" t="s">
        <v>46</v>
      </c>
      <c r="C49" s="41">
        <v>0</v>
      </c>
      <c r="D49" s="41">
        <v>21392</v>
      </c>
      <c r="E49" s="41">
        <v>125</v>
      </c>
      <c r="F49" s="41">
        <v>0</v>
      </c>
      <c r="G49" s="36">
        <f t="shared" si="4"/>
        <v>0</v>
      </c>
      <c r="H49" s="36">
        <f t="shared" si="0"/>
        <v>43</v>
      </c>
      <c r="I49" s="36">
        <f t="shared" si="1"/>
        <v>2</v>
      </c>
      <c r="J49" s="36">
        <f t="shared" si="2"/>
        <v>0</v>
      </c>
    </row>
    <row r="50" spans="1:10" ht="34.799999999999997">
      <c r="A50" s="37">
        <f t="shared" si="3"/>
        <v>36</v>
      </c>
      <c r="B50" s="38" t="s">
        <v>47</v>
      </c>
      <c r="C50" s="41">
        <v>0</v>
      </c>
      <c r="D50" s="41">
        <v>15888</v>
      </c>
      <c r="E50" s="41">
        <v>219</v>
      </c>
      <c r="F50" s="41">
        <v>0</v>
      </c>
      <c r="G50" s="36">
        <f t="shared" si="4"/>
        <v>0</v>
      </c>
      <c r="H50" s="36">
        <f t="shared" si="0"/>
        <v>32</v>
      </c>
      <c r="I50" s="36">
        <f t="shared" si="1"/>
        <v>4</v>
      </c>
      <c r="J50" s="36">
        <f t="shared" si="2"/>
        <v>0</v>
      </c>
    </row>
    <row r="51" spans="1:10" ht="34.799999999999997">
      <c r="A51" s="37">
        <f t="shared" si="3"/>
        <v>37</v>
      </c>
      <c r="B51" s="38" t="s">
        <v>48</v>
      </c>
      <c r="C51" s="41">
        <v>0</v>
      </c>
      <c r="D51" s="41">
        <v>39980</v>
      </c>
      <c r="E51" s="41">
        <v>272</v>
      </c>
      <c r="F51" s="41">
        <v>0</v>
      </c>
      <c r="G51" s="36">
        <f t="shared" si="4"/>
        <v>0</v>
      </c>
      <c r="H51" s="36">
        <f t="shared" si="0"/>
        <v>80</v>
      </c>
      <c r="I51" s="36">
        <f t="shared" si="1"/>
        <v>5</v>
      </c>
      <c r="J51" s="36">
        <f t="shared" si="2"/>
        <v>0</v>
      </c>
    </row>
    <row r="52" spans="1:10" ht="34.799999999999997">
      <c r="A52" s="37">
        <f t="shared" si="3"/>
        <v>38</v>
      </c>
      <c r="B52" s="38" t="s">
        <v>49</v>
      </c>
      <c r="C52" s="41">
        <v>0</v>
      </c>
      <c r="D52" s="41">
        <v>37030</v>
      </c>
      <c r="E52" s="41">
        <v>341</v>
      </c>
      <c r="F52" s="41">
        <v>0</v>
      </c>
      <c r="G52" s="36">
        <f t="shared" si="4"/>
        <v>0</v>
      </c>
      <c r="H52" s="36">
        <f t="shared" si="0"/>
        <v>75</v>
      </c>
      <c r="I52" s="36">
        <f t="shared" si="1"/>
        <v>6</v>
      </c>
      <c r="J52" s="36">
        <f t="shared" si="2"/>
        <v>0</v>
      </c>
    </row>
    <row r="53" spans="1:10" ht="34.799999999999997">
      <c r="A53" s="37">
        <f t="shared" si="3"/>
        <v>39</v>
      </c>
      <c r="B53" s="38" t="s">
        <v>50</v>
      </c>
      <c r="C53" s="41">
        <v>0</v>
      </c>
      <c r="D53" s="41">
        <v>46996</v>
      </c>
      <c r="E53" s="41">
        <v>439</v>
      </c>
      <c r="F53" s="41">
        <v>0</v>
      </c>
      <c r="G53" s="36">
        <f t="shared" si="4"/>
        <v>0</v>
      </c>
      <c r="H53" s="36">
        <f t="shared" si="0"/>
        <v>94</v>
      </c>
      <c r="I53" s="36">
        <f t="shared" si="1"/>
        <v>7</v>
      </c>
      <c r="J53" s="36">
        <f t="shared" si="2"/>
        <v>0</v>
      </c>
    </row>
    <row r="54" spans="1:10" ht="34.799999999999997">
      <c r="A54" s="37">
        <f t="shared" si="3"/>
        <v>40</v>
      </c>
      <c r="B54" s="38" t="s">
        <v>51</v>
      </c>
      <c r="C54" s="41">
        <v>0</v>
      </c>
      <c r="D54" s="41">
        <v>32609</v>
      </c>
      <c r="E54" s="41">
        <v>302</v>
      </c>
      <c r="F54" s="41">
        <v>0</v>
      </c>
      <c r="G54" s="36">
        <f t="shared" si="4"/>
        <v>0</v>
      </c>
      <c r="H54" s="36">
        <f t="shared" si="0"/>
        <v>66</v>
      </c>
      <c r="I54" s="36">
        <f t="shared" si="1"/>
        <v>5</v>
      </c>
      <c r="J54" s="36">
        <f t="shared" si="2"/>
        <v>0</v>
      </c>
    </row>
    <row r="55" spans="1:10" ht="52.2">
      <c r="A55" s="37">
        <f t="shared" si="3"/>
        <v>41</v>
      </c>
      <c r="B55" s="38" t="s">
        <v>52</v>
      </c>
      <c r="C55" s="41">
        <v>0</v>
      </c>
      <c r="D55" s="41">
        <v>34437</v>
      </c>
      <c r="E55" s="41">
        <v>476</v>
      </c>
      <c r="F55" s="41">
        <v>0</v>
      </c>
      <c r="G55" s="36">
        <f t="shared" si="4"/>
        <v>0</v>
      </c>
      <c r="H55" s="36">
        <f t="shared" si="0"/>
        <v>69</v>
      </c>
      <c r="I55" s="36">
        <f t="shared" si="1"/>
        <v>8</v>
      </c>
      <c r="J55" s="36">
        <f t="shared" si="2"/>
        <v>0</v>
      </c>
    </row>
    <row r="56" spans="1:10" ht="52.2">
      <c r="A56" s="37">
        <f t="shared" si="3"/>
        <v>42</v>
      </c>
      <c r="B56" s="38" t="s">
        <v>53</v>
      </c>
      <c r="C56" s="41">
        <v>0</v>
      </c>
      <c r="D56" s="41">
        <v>43850</v>
      </c>
      <c r="E56" s="41">
        <v>0</v>
      </c>
      <c r="F56" s="41">
        <v>0</v>
      </c>
      <c r="G56" s="36">
        <f t="shared" si="4"/>
        <v>0</v>
      </c>
      <c r="H56" s="36">
        <f t="shared" si="0"/>
        <v>88</v>
      </c>
      <c r="I56" s="36">
        <f t="shared" si="1"/>
        <v>0</v>
      </c>
      <c r="J56" s="36">
        <f t="shared" si="2"/>
        <v>0</v>
      </c>
    </row>
    <row r="57" spans="1:10" ht="52.2">
      <c r="A57" s="37">
        <f t="shared" si="3"/>
        <v>43</v>
      </c>
      <c r="B57" s="38" t="s">
        <v>54</v>
      </c>
      <c r="C57" s="41">
        <v>0</v>
      </c>
      <c r="D57" s="41">
        <v>7805</v>
      </c>
      <c r="E57" s="41">
        <v>0</v>
      </c>
      <c r="F57" s="41">
        <v>0</v>
      </c>
      <c r="G57" s="36">
        <f t="shared" si="4"/>
        <v>0</v>
      </c>
      <c r="H57" s="36">
        <f t="shared" si="0"/>
        <v>16</v>
      </c>
      <c r="I57" s="36">
        <f t="shared" si="1"/>
        <v>0</v>
      </c>
      <c r="J57" s="36">
        <f t="shared" si="2"/>
        <v>0</v>
      </c>
    </row>
    <row r="58" spans="1:10" ht="34.799999999999997">
      <c r="A58" s="37">
        <f t="shared" si="3"/>
        <v>44</v>
      </c>
      <c r="B58" s="38" t="s">
        <v>55</v>
      </c>
      <c r="C58" s="41">
        <v>87</v>
      </c>
      <c r="D58" s="41">
        <v>31185</v>
      </c>
      <c r="E58" s="41">
        <v>351</v>
      </c>
      <c r="F58" s="41">
        <v>6106</v>
      </c>
      <c r="G58" s="36">
        <v>4</v>
      </c>
      <c r="H58" s="36">
        <f t="shared" si="0"/>
        <v>63</v>
      </c>
      <c r="I58" s="36">
        <f t="shared" si="1"/>
        <v>6</v>
      </c>
      <c r="J58" s="36">
        <f t="shared" si="2"/>
        <v>184</v>
      </c>
    </row>
    <row r="59" spans="1:10" ht="34.799999999999997">
      <c r="A59" s="37">
        <f t="shared" si="3"/>
        <v>45</v>
      </c>
      <c r="B59" s="38" t="s">
        <v>56</v>
      </c>
      <c r="C59" s="41">
        <v>0</v>
      </c>
      <c r="D59" s="41">
        <v>10104</v>
      </c>
      <c r="E59" s="41">
        <v>36</v>
      </c>
      <c r="F59" s="41">
        <v>812</v>
      </c>
      <c r="G59" s="36">
        <f t="shared" si="4"/>
        <v>0</v>
      </c>
      <c r="H59" s="36">
        <f t="shared" si="0"/>
        <v>21</v>
      </c>
      <c r="I59" s="36">
        <f t="shared" si="1"/>
        <v>1</v>
      </c>
      <c r="J59" s="36">
        <f t="shared" si="2"/>
        <v>25</v>
      </c>
    </row>
    <row r="60" spans="1:10" ht="52.2">
      <c r="A60" s="37">
        <f t="shared" si="3"/>
        <v>46</v>
      </c>
      <c r="B60" s="38" t="s">
        <v>57</v>
      </c>
      <c r="C60" s="41">
        <v>0</v>
      </c>
      <c r="D60" s="41">
        <v>65</v>
      </c>
      <c r="E60" s="41">
        <v>0</v>
      </c>
      <c r="F60" s="41">
        <v>511</v>
      </c>
      <c r="G60" s="36">
        <f t="shared" si="4"/>
        <v>0</v>
      </c>
      <c r="H60" s="36">
        <f t="shared" si="0"/>
        <v>1</v>
      </c>
      <c r="I60" s="36">
        <f t="shared" si="1"/>
        <v>0</v>
      </c>
      <c r="J60" s="36">
        <f t="shared" si="2"/>
        <v>16</v>
      </c>
    </row>
    <row r="61" spans="1:10" ht="33.75" customHeight="1">
      <c r="A61" s="37">
        <f t="shared" si="3"/>
        <v>47</v>
      </c>
      <c r="B61" s="38" t="s">
        <v>58</v>
      </c>
      <c r="C61" s="41">
        <v>0</v>
      </c>
      <c r="D61" s="41">
        <v>38389</v>
      </c>
      <c r="E61" s="41">
        <v>0</v>
      </c>
      <c r="F61" s="41">
        <v>0</v>
      </c>
      <c r="G61" s="36">
        <f t="shared" si="4"/>
        <v>0</v>
      </c>
      <c r="H61" s="36">
        <f t="shared" si="0"/>
        <v>77</v>
      </c>
      <c r="I61" s="36">
        <f t="shared" si="1"/>
        <v>0</v>
      </c>
      <c r="J61" s="36">
        <f t="shared" si="2"/>
        <v>0</v>
      </c>
    </row>
    <row r="62" spans="1:10" ht="34.799999999999997">
      <c r="A62" s="37">
        <f t="shared" si="3"/>
        <v>48</v>
      </c>
      <c r="B62" s="38" t="s">
        <v>59</v>
      </c>
      <c r="C62" s="41">
        <v>0</v>
      </c>
      <c r="D62" s="41">
        <v>126880</v>
      </c>
      <c r="E62" s="41">
        <v>1185</v>
      </c>
      <c r="F62" s="41">
        <v>539</v>
      </c>
      <c r="G62" s="36">
        <f t="shared" si="4"/>
        <v>0</v>
      </c>
      <c r="H62" s="36">
        <f t="shared" si="0"/>
        <v>254</v>
      </c>
      <c r="I62" s="36">
        <f t="shared" si="1"/>
        <v>18</v>
      </c>
      <c r="J62" s="36">
        <f t="shared" si="2"/>
        <v>17</v>
      </c>
    </row>
    <row r="63" spans="1:10" ht="34.799999999999997">
      <c r="A63" s="37">
        <f t="shared" si="3"/>
        <v>49</v>
      </c>
      <c r="B63" s="38" t="s">
        <v>60</v>
      </c>
      <c r="C63" s="41">
        <v>1951</v>
      </c>
      <c r="D63" s="41">
        <v>39286</v>
      </c>
      <c r="E63" s="41">
        <v>291</v>
      </c>
      <c r="F63" s="41">
        <v>264</v>
      </c>
      <c r="G63" s="36">
        <f t="shared" si="4"/>
        <v>10</v>
      </c>
      <c r="H63" s="36">
        <f t="shared" si="0"/>
        <v>79</v>
      </c>
      <c r="I63" s="36">
        <f t="shared" si="1"/>
        <v>5</v>
      </c>
      <c r="J63" s="36">
        <f t="shared" si="2"/>
        <v>8</v>
      </c>
    </row>
    <row r="64" spans="1:10" ht="52.2">
      <c r="A64" s="37">
        <f t="shared" si="3"/>
        <v>50</v>
      </c>
      <c r="B64" s="38" t="s">
        <v>61</v>
      </c>
      <c r="C64" s="41">
        <v>0</v>
      </c>
      <c r="D64" s="41">
        <v>32211</v>
      </c>
      <c r="E64" s="41">
        <v>0</v>
      </c>
      <c r="F64" s="41">
        <v>5787</v>
      </c>
      <c r="G64" s="36">
        <f t="shared" si="4"/>
        <v>0</v>
      </c>
      <c r="H64" s="36">
        <f t="shared" si="0"/>
        <v>65</v>
      </c>
      <c r="I64" s="36">
        <f t="shared" si="1"/>
        <v>0</v>
      </c>
      <c r="J64" s="36">
        <f t="shared" si="2"/>
        <v>174</v>
      </c>
    </row>
    <row r="65" spans="1:14" ht="34.799999999999997">
      <c r="A65" s="37">
        <f t="shared" si="3"/>
        <v>51</v>
      </c>
      <c r="B65" s="38" t="s">
        <v>62</v>
      </c>
      <c r="C65" s="41">
        <v>0</v>
      </c>
      <c r="D65" s="41">
        <v>172</v>
      </c>
      <c r="E65" s="41">
        <v>0</v>
      </c>
      <c r="F65" s="41">
        <v>0</v>
      </c>
      <c r="G65" s="36">
        <f t="shared" si="4"/>
        <v>0</v>
      </c>
      <c r="H65" s="36">
        <f>ROUNDUP((D65/100)*2,0)</f>
        <v>4</v>
      </c>
      <c r="I65" s="36">
        <f t="shared" si="1"/>
        <v>0</v>
      </c>
      <c r="J65" s="36">
        <f t="shared" si="2"/>
        <v>0</v>
      </c>
    </row>
    <row r="66" spans="1:14" ht="34.799999999999997">
      <c r="A66" s="37">
        <f t="shared" si="3"/>
        <v>52</v>
      </c>
      <c r="B66" s="38" t="s">
        <v>63</v>
      </c>
      <c r="C66" s="41">
        <v>0</v>
      </c>
      <c r="D66" s="41">
        <v>338</v>
      </c>
      <c r="E66" s="41">
        <v>0</v>
      </c>
      <c r="F66" s="41">
        <v>0</v>
      </c>
      <c r="G66" s="36">
        <f t="shared" si="4"/>
        <v>0</v>
      </c>
      <c r="H66" s="36">
        <f>ROUNDUP((D66/100)*0.8,0)</f>
        <v>3</v>
      </c>
      <c r="I66" s="36">
        <f t="shared" si="1"/>
        <v>0</v>
      </c>
      <c r="J66" s="36">
        <f t="shared" si="2"/>
        <v>0</v>
      </c>
    </row>
    <row r="67" spans="1:14" ht="34.799999999999997">
      <c r="A67" s="37">
        <f t="shared" si="3"/>
        <v>53</v>
      </c>
      <c r="B67" s="38" t="s">
        <v>64</v>
      </c>
      <c r="C67" s="41">
        <v>0</v>
      </c>
      <c r="D67" s="41">
        <v>33256</v>
      </c>
      <c r="E67" s="41">
        <v>665</v>
      </c>
      <c r="F67" s="41">
        <v>2446</v>
      </c>
      <c r="G67" s="36">
        <f t="shared" si="4"/>
        <v>0</v>
      </c>
      <c r="H67" s="36">
        <f>ROUNDUP((D67/100)*0.2,0)</f>
        <v>67</v>
      </c>
      <c r="I67" s="36">
        <f t="shared" si="1"/>
        <v>10</v>
      </c>
      <c r="J67" s="36">
        <f t="shared" si="2"/>
        <v>74</v>
      </c>
    </row>
    <row r="68" spans="1:14" ht="69.599999999999994">
      <c r="A68" s="37">
        <f t="shared" si="3"/>
        <v>54</v>
      </c>
      <c r="B68" s="38" t="s">
        <v>65</v>
      </c>
      <c r="C68" s="41">
        <v>0</v>
      </c>
      <c r="D68" s="41">
        <v>6867</v>
      </c>
      <c r="E68" s="41">
        <v>0</v>
      </c>
      <c r="F68" s="41">
        <v>620</v>
      </c>
      <c r="G68" s="36">
        <f t="shared" si="4"/>
        <v>0</v>
      </c>
      <c r="H68" s="36">
        <f>ROUNDUP((D68/100)*2,0)</f>
        <v>138</v>
      </c>
      <c r="I68" s="36">
        <f t="shared" si="1"/>
        <v>0</v>
      </c>
      <c r="J68" s="36">
        <f t="shared" si="2"/>
        <v>19</v>
      </c>
    </row>
    <row r="69" spans="1:14" ht="34.799999999999997">
      <c r="A69" s="37">
        <f t="shared" si="3"/>
        <v>55</v>
      </c>
      <c r="B69" s="45" t="s">
        <v>66</v>
      </c>
      <c r="C69" s="41">
        <v>0</v>
      </c>
      <c r="D69" s="41">
        <v>22</v>
      </c>
      <c r="E69" s="41">
        <v>0</v>
      </c>
      <c r="F69" s="41">
        <v>0</v>
      </c>
      <c r="G69" s="46">
        <f t="shared" si="4"/>
        <v>0</v>
      </c>
      <c r="H69" s="46">
        <f>ROUNDUP((D69/100)*10,0)</f>
        <v>3</v>
      </c>
      <c r="I69" s="46">
        <f t="shared" si="1"/>
        <v>0</v>
      </c>
      <c r="J69" s="46">
        <f t="shared" si="2"/>
        <v>0</v>
      </c>
    </row>
    <row r="70" spans="1:14" ht="34.799999999999997">
      <c r="A70" s="37">
        <f t="shared" si="3"/>
        <v>56</v>
      </c>
      <c r="B70" s="45" t="s">
        <v>67</v>
      </c>
      <c r="C70" s="41">
        <v>31614</v>
      </c>
      <c r="D70" s="41">
        <v>0</v>
      </c>
      <c r="E70" s="41">
        <v>0</v>
      </c>
      <c r="F70" s="41">
        <v>0</v>
      </c>
      <c r="G70" s="46">
        <f t="shared" si="4"/>
        <v>159</v>
      </c>
      <c r="H70" s="46">
        <f>ROUNDUP((D70/100)*12,0)</f>
        <v>0</v>
      </c>
      <c r="I70" s="46">
        <f>ROUNDUP((E70/100)*8,0)</f>
        <v>0</v>
      </c>
      <c r="J70" s="46">
        <f t="shared" si="2"/>
        <v>0</v>
      </c>
    </row>
    <row r="71" spans="1:14" ht="52.2">
      <c r="A71" s="37">
        <f t="shared" si="3"/>
        <v>57</v>
      </c>
      <c r="B71" s="45" t="s">
        <v>68</v>
      </c>
      <c r="C71" s="41">
        <v>0</v>
      </c>
      <c r="D71" s="41">
        <v>6298</v>
      </c>
      <c r="E71" s="41">
        <v>95</v>
      </c>
      <c r="F71" s="41">
        <v>21</v>
      </c>
      <c r="G71" s="46">
        <f t="shared" si="4"/>
        <v>0</v>
      </c>
      <c r="H71" s="46">
        <f>ROUNDUP((D71/100)*0.2,0)</f>
        <v>13</v>
      </c>
      <c r="I71" s="46">
        <f t="shared" si="1"/>
        <v>2</v>
      </c>
      <c r="J71" s="46">
        <f t="shared" si="2"/>
        <v>1</v>
      </c>
    </row>
    <row r="72" spans="1:14" ht="18">
      <c r="A72" s="37">
        <f t="shared" si="3"/>
        <v>58</v>
      </c>
      <c r="B72" s="45" t="s">
        <v>69</v>
      </c>
      <c r="C72" s="41">
        <v>0</v>
      </c>
      <c r="D72" s="41">
        <v>0</v>
      </c>
      <c r="E72" s="41">
        <v>25</v>
      </c>
      <c r="F72" s="41">
        <v>0</v>
      </c>
      <c r="G72" s="46">
        <f t="shared" si="4"/>
        <v>0</v>
      </c>
      <c r="H72" s="46">
        <f t="shared" si="0"/>
        <v>0</v>
      </c>
      <c r="I72" s="46">
        <v>4</v>
      </c>
      <c r="J72" s="46">
        <f t="shared" si="2"/>
        <v>0</v>
      </c>
    </row>
    <row r="73" spans="1:14" ht="18">
      <c r="A73" s="37">
        <f t="shared" si="3"/>
        <v>59</v>
      </c>
      <c r="B73" s="45" t="s">
        <v>70</v>
      </c>
      <c r="C73" s="41">
        <v>0</v>
      </c>
      <c r="D73" s="41">
        <v>0</v>
      </c>
      <c r="E73" s="41">
        <v>53</v>
      </c>
      <c r="F73" s="41">
        <v>0</v>
      </c>
      <c r="G73" s="46">
        <f t="shared" si="4"/>
        <v>0</v>
      </c>
      <c r="H73" s="46">
        <f t="shared" si="0"/>
        <v>0</v>
      </c>
      <c r="I73" s="46">
        <v>4</v>
      </c>
      <c r="J73" s="46">
        <f t="shared" si="2"/>
        <v>0</v>
      </c>
    </row>
    <row r="74" spans="1:14" ht="18">
      <c r="A74" s="37">
        <f t="shared" si="3"/>
        <v>60</v>
      </c>
      <c r="B74" s="45" t="s">
        <v>97</v>
      </c>
      <c r="C74" s="41">
        <v>0</v>
      </c>
      <c r="D74" s="41">
        <v>126</v>
      </c>
      <c r="E74" s="41">
        <v>103</v>
      </c>
      <c r="F74" s="41">
        <v>0</v>
      </c>
      <c r="G74" s="46">
        <f t="shared" si="4"/>
        <v>0</v>
      </c>
      <c r="H74" s="46">
        <v>4</v>
      </c>
      <c r="I74" s="46">
        <f t="shared" si="1"/>
        <v>2</v>
      </c>
      <c r="J74" s="46">
        <f t="shared" si="2"/>
        <v>0</v>
      </c>
    </row>
    <row r="75" spans="1:14" ht="34.799999999999997">
      <c r="A75" s="37">
        <f t="shared" si="3"/>
        <v>61</v>
      </c>
      <c r="B75" s="45" t="s">
        <v>71</v>
      </c>
      <c r="C75" s="41">
        <v>0</v>
      </c>
      <c r="D75" s="41">
        <v>1831</v>
      </c>
      <c r="E75" s="41">
        <v>0</v>
      </c>
      <c r="F75" s="41">
        <v>0</v>
      </c>
      <c r="G75" s="46">
        <f t="shared" si="4"/>
        <v>0</v>
      </c>
      <c r="H75" s="46">
        <f t="shared" si="0"/>
        <v>4</v>
      </c>
      <c r="I75" s="46">
        <v>4</v>
      </c>
      <c r="J75" s="46">
        <f t="shared" si="2"/>
        <v>0</v>
      </c>
    </row>
    <row r="76" spans="1:14" ht="34.799999999999997">
      <c r="A76" s="37">
        <f t="shared" si="3"/>
        <v>62</v>
      </c>
      <c r="B76" s="45" t="s">
        <v>72</v>
      </c>
      <c r="C76" s="41">
        <v>0</v>
      </c>
      <c r="D76" s="41">
        <v>0</v>
      </c>
      <c r="E76" s="41">
        <v>504</v>
      </c>
      <c r="F76" s="41">
        <v>0</v>
      </c>
      <c r="G76" s="46">
        <f t="shared" si="4"/>
        <v>0</v>
      </c>
      <c r="H76" s="46">
        <f t="shared" si="0"/>
        <v>0</v>
      </c>
      <c r="I76" s="46">
        <f t="shared" si="1"/>
        <v>8</v>
      </c>
      <c r="J76" s="46">
        <f t="shared" si="2"/>
        <v>0</v>
      </c>
    </row>
    <row r="77" spans="1:14" ht="34.799999999999997">
      <c r="A77" s="37">
        <f t="shared" si="3"/>
        <v>63</v>
      </c>
      <c r="B77" s="45" t="s">
        <v>73</v>
      </c>
      <c r="C77" s="41">
        <v>0</v>
      </c>
      <c r="D77" s="41">
        <v>0</v>
      </c>
      <c r="E77" s="41">
        <v>126</v>
      </c>
      <c r="F77" s="41">
        <v>0</v>
      </c>
      <c r="G77" s="47">
        <f t="shared" si="4"/>
        <v>0</v>
      </c>
      <c r="H77" s="47">
        <f t="shared" si="0"/>
        <v>0</v>
      </c>
      <c r="I77" s="46">
        <f t="shared" si="1"/>
        <v>2</v>
      </c>
      <c r="J77" s="46">
        <f t="shared" si="2"/>
        <v>0</v>
      </c>
    </row>
    <row r="78" spans="1:14" ht="52.2">
      <c r="A78" s="37">
        <f t="shared" si="3"/>
        <v>64</v>
      </c>
      <c r="B78" s="45" t="s">
        <v>98</v>
      </c>
      <c r="C78" s="48">
        <v>0</v>
      </c>
      <c r="D78" s="48">
        <v>0</v>
      </c>
      <c r="E78" s="48">
        <v>0</v>
      </c>
      <c r="F78" s="48">
        <v>0</v>
      </c>
      <c r="G78" s="46">
        <f t="shared" si="4"/>
        <v>0</v>
      </c>
      <c r="H78" s="46">
        <f t="shared" si="0"/>
        <v>0</v>
      </c>
      <c r="I78" s="46">
        <f t="shared" si="1"/>
        <v>0</v>
      </c>
      <c r="J78" s="46">
        <f t="shared" si="2"/>
        <v>0</v>
      </c>
    </row>
    <row r="79" spans="1:14" ht="34.799999999999997">
      <c r="A79" s="37">
        <f t="shared" si="3"/>
        <v>65</v>
      </c>
      <c r="B79" s="45" t="s">
        <v>75</v>
      </c>
      <c r="C79" s="41">
        <v>0</v>
      </c>
      <c r="D79" s="41">
        <v>1075</v>
      </c>
      <c r="E79" s="41">
        <v>110</v>
      </c>
      <c r="F79" s="41">
        <v>0</v>
      </c>
      <c r="G79" s="46">
        <f t="shared" ref="G79:G102" si="5">ROUNDUP((C79/100)*0.5,0)</f>
        <v>0</v>
      </c>
      <c r="H79" s="46">
        <f t="shared" ref="H79:H102" si="6">ROUNDUP((D79/100)*0.2,0)</f>
        <v>3</v>
      </c>
      <c r="I79" s="46">
        <v>4</v>
      </c>
      <c r="J79" s="46">
        <f t="shared" ref="J79:J102" si="7">ROUNDUP((F79/100)*3,0)</f>
        <v>0</v>
      </c>
    </row>
    <row r="80" spans="1:14" ht="34.799999999999997">
      <c r="A80" s="37">
        <f t="shared" si="3"/>
        <v>66</v>
      </c>
      <c r="B80" s="49" t="s">
        <v>76</v>
      </c>
      <c r="C80" s="41">
        <v>0</v>
      </c>
      <c r="D80" s="41">
        <v>17730</v>
      </c>
      <c r="E80" s="41">
        <v>196</v>
      </c>
      <c r="F80" s="41">
        <v>0</v>
      </c>
      <c r="G80" s="46">
        <f t="shared" si="5"/>
        <v>0</v>
      </c>
      <c r="H80" s="46">
        <f t="shared" si="6"/>
        <v>36</v>
      </c>
      <c r="I80" s="46">
        <f t="shared" ref="I80:I102" si="8">ROUNDUP((E80/100)*1.5,0)</f>
        <v>3</v>
      </c>
      <c r="J80" s="46">
        <f t="shared" si="7"/>
        <v>0</v>
      </c>
      <c r="L80" s="81" t="s">
        <v>74</v>
      </c>
      <c r="M80" s="81"/>
      <c r="N80" s="81"/>
    </row>
    <row r="81" spans="1:15" ht="34.799999999999997">
      <c r="A81" s="37">
        <f t="shared" ref="A81:A102" si="9">A80+1</f>
        <v>67</v>
      </c>
      <c r="B81" s="45" t="s">
        <v>99</v>
      </c>
      <c r="C81" s="41">
        <v>0</v>
      </c>
      <c r="D81" s="41">
        <v>1737</v>
      </c>
      <c r="E81" s="41">
        <v>0</v>
      </c>
      <c r="F81" s="41">
        <v>0</v>
      </c>
      <c r="G81" s="46">
        <f t="shared" si="5"/>
        <v>0</v>
      </c>
      <c r="H81" s="46">
        <f t="shared" si="6"/>
        <v>4</v>
      </c>
      <c r="I81" s="46">
        <v>4</v>
      </c>
      <c r="J81" s="46">
        <f t="shared" si="7"/>
        <v>0</v>
      </c>
    </row>
    <row r="82" spans="1:15" ht="29.25" customHeight="1">
      <c r="A82" s="37">
        <f t="shared" si="9"/>
        <v>68</v>
      </c>
      <c r="B82" s="45" t="s">
        <v>100</v>
      </c>
      <c r="C82" s="48">
        <v>0</v>
      </c>
      <c r="D82" s="48">
        <v>0</v>
      </c>
      <c r="E82" s="48">
        <v>0</v>
      </c>
      <c r="F82" s="48">
        <v>0</v>
      </c>
      <c r="G82" s="46">
        <f t="shared" si="5"/>
        <v>0</v>
      </c>
      <c r="H82" s="46">
        <f t="shared" si="6"/>
        <v>0</v>
      </c>
      <c r="I82" s="46">
        <v>0</v>
      </c>
      <c r="J82" s="46">
        <f t="shared" si="7"/>
        <v>0</v>
      </c>
    </row>
    <row r="83" spans="1:15" ht="18">
      <c r="A83" s="37">
        <f t="shared" si="9"/>
        <v>69</v>
      </c>
      <c r="B83" s="45" t="s">
        <v>101</v>
      </c>
      <c r="C83" s="41">
        <v>0</v>
      </c>
      <c r="D83" s="41">
        <v>1434</v>
      </c>
      <c r="E83" s="41">
        <v>0</v>
      </c>
      <c r="F83" s="41">
        <v>0</v>
      </c>
      <c r="G83" s="46">
        <f t="shared" si="5"/>
        <v>0</v>
      </c>
      <c r="H83" s="46">
        <v>3</v>
      </c>
      <c r="I83" s="46">
        <v>0</v>
      </c>
      <c r="J83" s="46">
        <f t="shared" si="7"/>
        <v>0</v>
      </c>
    </row>
    <row r="84" spans="1:15" ht="87">
      <c r="A84" s="37">
        <f t="shared" si="9"/>
        <v>70</v>
      </c>
      <c r="B84" s="45" t="s">
        <v>77</v>
      </c>
      <c r="C84" s="41">
        <v>0</v>
      </c>
      <c r="D84" s="41">
        <v>2238</v>
      </c>
      <c r="E84" s="41">
        <v>0</v>
      </c>
      <c r="F84" s="41">
        <v>0</v>
      </c>
      <c r="G84" s="46">
        <f t="shared" si="5"/>
        <v>0</v>
      </c>
      <c r="H84" s="46">
        <f t="shared" si="6"/>
        <v>5</v>
      </c>
      <c r="I84" s="46">
        <f t="shared" si="8"/>
        <v>0</v>
      </c>
      <c r="J84" s="46">
        <f t="shared" si="7"/>
        <v>0</v>
      </c>
    </row>
    <row r="85" spans="1:15" ht="18">
      <c r="A85" s="37">
        <f t="shared" si="9"/>
        <v>71</v>
      </c>
      <c r="B85" s="45" t="s">
        <v>102</v>
      </c>
      <c r="C85" s="41">
        <v>0</v>
      </c>
      <c r="D85" s="41">
        <v>82</v>
      </c>
      <c r="E85" s="41">
        <v>0</v>
      </c>
      <c r="F85" s="41">
        <v>0</v>
      </c>
      <c r="G85" s="46">
        <f t="shared" si="5"/>
        <v>0</v>
      </c>
      <c r="H85" s="46">
        <f t="shared" si="6"/>
        <v>1</v>
      </c>
      <c r="I85" s="46">
        <f t="shared" si="8"/>
        <v>0</v>
      </c>
      <c r="J85" s="46">
        <f t="shared" si="7"/>
        <v>0</v>
      </c>
    </row>
    <row r="86" spans="1:15" ht="18">
      <c r="A86" s="37">
        <f t="shared" si="9"/>
        <v>72</v>
      </c>
      <c r="B86" s="45" t="s">
        <v>103</v>
      </c>
      <c r="C86" s="48">
        <v>0</v>
      </c>
      <c r="D86" s="48">
        <v>0</v>
      </c>
      <c r="E86" s="48">
        <v>0</v>
      </c>
      <c r="F86" s="48">
        <v>0</v>
      </c>
      <c r="G86" s="46">
        <f t="shared" si="5"/>
        <v>0</v>
      </c>
      <c r="H86" s="46">
        <v>1</v>
      </c>
      <c r="I86" s="46">
        <f t="shared" si="8"/>
        <v>0</v>
      </c>
      <c r="J86" s="46">
        <f t="shared" si="7"/>
        <v>0</v>
      </c>
    </row>
    <row r="87" spans="1:15" ht="34.799999999999997">
      <c r="A87" s="37">
        <f t="shared" si="9"/>
        <v>73</v>
      </c>
      <c r="B87" s="45" t="s">
        <v>104</v>
      </c>
      <c r="C87" s="41">
        <v>0</v>
      </c>
      <c r="D87" s="41">
        <v>0</v>
      </c>
      <c r="E87" s="41">
        <v>493</v>
      </c>
      <c r="F87" s="41">
        <v>0</v>
      </c>
      <c r="G87" s="36">
        <f t="shared" si="5"/>
        <v>0</v>
      </c>
      <c r="H87" s="46">
        <f t="shared" si="6"/>
        <v>0</v>
      </c>
      <c r="I87" s="36">
        <f t="shared" si="8"/>
        <v>8</v>
      </c>
      <c r="J87" s="46">
        <f t="shared" si="7"/>
        <v>0</v>
      </c>
    </row>
    <row r="88" spans="1:15" ht="18">
      <c r="A88" s="37">
        <f t="shared" si="9"/>
        <v>74</v>
      </c>
      <c r="B88" s="45" t="s">
        <v>105</v>
      </c>
      <c r="C88" s="41">
        <v>0</v>
      </c>
      <c r="D88" s="41">
        <v>481</v>
      </c>
      <c r="E88" s="41">
        <v>0</v>
      </c>
      <c r="F88" s="41">
        <v>0</v>
      </c>
      <c r="G88" s="36">
        <f t="shared" si="5"/>
        <v>0</v>
      </c>
      <c r="H88" s="46">
        <f t="shared" si="6"/>
        <v>1</v>
      </c>
      <c r="I88" s="36">
        <f t="shared" si="8"/>
        <v>0</v>
      </c>
      <c r="J88" s="46">
        <f t="shared" si="7"/>
        <v>0</v>
      </c>
    </row>
    <row r="89" spans="1:15" ht="18">
      <c r="A89" s="37">
        <f t="shared" si="9"/>
        <v>75</v>
      </c>
      <c r="B89" s="50" t="s">
        <v>106</v>
      </c>
      <c r="C89" s="41">
        <v>0</v>
      </c>
      <c r="D89" s="41">
        <v>0</v>
      </c>
      <c r="E89" s="41">
        <v>211</v>
      </c>
      <c r="F89" s="41">
        <v>0</v>
      </c>
      <c r="G89" s="36">
        <f t="shared" si="5"/>
        <v>0</v>
      </c>
      <c r="H89" s="46">
        <f t="shared" si="6"/>
        <v>0</v>
      </c>
      <c r="I89" s="36">
        <f t="shared" si="8"/>
        <v>4</v>
      </c>
      <c r="J89" s="46">
        <f t="shared" si="7"/>
        <v>0</v>
      </c>
      <c r="L89" s="81" t="s">
        <v>74</v>
      </c>
      <c r="M89" s="81"/>
      <c r="N89" s="81"/>
      <c r="O89" s="81"/>
    </row>
    <row r="90" spans="1:15" ht="71.25" customHeight="1">
      <c r="A90" s="37">
        <f t="shared" si="9"/>
        <v>76</v>
      </c>
      <c r="B90" s="45" t="s">
        <v>107</v>
      </c>
      <c r="C90" s="41">
        <v>0</v>
      </c>
      <c r="D90" s="41">
        <v>27</v>
      </c>
      <c r="E90" s="41">
        <v>0</v>
      </c>
      <c r="F90" s="41">
        <v>0</v>
      </c>
      <c r="G90" s="36">
        <f t="shared" si="5"/>
        <v>0</v>
      </c>
      <c r="H90" s="46">
        <f t="shared" si="6"/>
        <v>1</v>
      </c>
      <c r="I90" s="36">
        <f t="shared" si="8"/>
        <v>0</v>
      </c>
      <c r="J90" s="46">
        <f t="shared" si="7"/>
        <v>0</v>
      </c>
    </row>
    <row r="91" spans="1:15" ht="34.799999999999997">
      <c r="A91" s="37">
        <f t="shared" si="9"/>
        <v>77</v>
      </c>
      <c r="B91" s="45" t="s">
        <v>108</v>
      </c>
      <c r="C91" s="41">
        <v>0</v>
      </c>
      <c r="D91" s="41">
        <v>206</v>
      </c>
      <c r="E91" s="41">
        <v>0</v>
      </c>
      <c r="F91" s="41">
        <v>0</v>
      </c>
      <c r="G91" s="36">
        <f t="shared" si="5"/>
        <v>0</v>
      </c>
      <c r="H91" s="46">
        <f t="shared" si="6"/>
        <v>1</v>
      </c>
      <c r="I91" s="36">
        <f t="shared" si="8"/>
        <v>0</v>
      </c>
      <c r="J91" s="46">
        <f t="shared" si="7"/>
        <v>0</v>
      </c>
    </row>
    <row r="92" spans="1:15" ht="34.799999999999997">
      <c r="A92" s="37">
        <f t="shared" si="9"/>
        <v>78</v>
      </c>
      <c r="B92" s="45" t="s">
        <v>78</v>
      </c>
      <c r="C92" s="41">
        <v>0</v>
      </c>
      <c r="D92" s="41">
        <v>0</v>
      </c>
      <c r="E92" s="41">
        <v>6</v>
      </c>
      <c r="F92" s="41">
        <v>0</v>
      </c>
      <c r="G92" s="36">
        <f t="shared" si="5"/>
        <v>0</v>
      </c>
      <c r="H92" s="46">
        <f t="shared" si="6"/>
        <v>0</v>
      </c>
      <c r="I92" s="36">
        <f t="shared" si="8"/>
        <v>1</v>
      </c>
      <c r="J92" s="46">
        <f t="shared" si="7"/>
        <v>0</v>
      </c>
    </row>
    <row r="93" spans="1:15" ht="34.799999999999997">
      <c r="A93" s="37">
        <f t="shared" si="9"/>
        <v>79</v>
      </c>
      <c r="B93" s="45" t="s">
        <v>79</v>
      </c>
      <c r="C93" s="41">
        <v>0</v>
      </c>
      <c r="D93" s="41">
        <v>36</v>
      </c>
      <c r="E93" s="41">
        <v>0</v>
      </c>
      <c r="F93" s="41">
        <v>0</v>
      </c>
      <c r="G93" s="36">
        <f t="shared" si="5"/>
        <v>0</v>
      </c>
      <c r="H93" s="46">
        <f t="shared" si="6"/>
        <v>1</v>
      </c>
      <c r="I93" s="36">
        <f t="shared" si="8"/>
        <v>0</v>
      </c>
      <c r="J93" s="46">
        <f t="shared" si="7"/>
        <v>0</v>
      </c>
    </row>
    <row r="94" spans="1:15" ht="29.25" customHeight="1">
      <c r="A94" s="37">
        <f t="shared" si="9"/>
        <v>80</v>
      </c>
      <c r="B94" s="45" t="s">
        <v>109</v>
      </c>
      <c r="C94" s="41">
        <v>0</v>
      </c>
      <c r="D94" s="41">
        <v>237</v>
      </c>
      <c r="E94" s="41">
        <v>0</v>
      </c>
      <c r="F94" s="41">
        <v>0</v>
      </c>
      <c r="G94" s="36">
        <f t="shared" si="5"/>
        <v>0</v>
      </c>
      <c r="H94" s="46">
        <f t="shared" si="6"/>
        <v>1</v>
      </c>
      <c r="I94" s="36">
        <f t="shared" si="8"/>
        <v>0</v>
      </c>
      <c r="J94" s="46">
        <f t="shared" si="7"/>
        <v>0</v>
      </c>
    </row>
    <row r="95" spans="1:15" ht="46.5" customHeight="1">
      <c r="A95" s="37">
        <f t="shared" si="9"/>
        <v>81</v>
      </c>
      <c r="B95" s="45" t="s">
        <v>110</v>
      </c>
      <c r="C95" s="39">
        <v>0</v>
      </c>
      <c r="D95" s="39">
        <v>0</v>
      </c>
      <c r="E95" s="39">
        <v>0</v>
      </c>
      <c r="F95" s="39">
        <v>0</v>
      </c>
      <c r="G95" s="36">
        <f t="shared" si="5"/>
        <v>0</v>
      </c>
      <c r="H95" s="46">
        <f t="shared" si="6"/>
        <v>0</v>
      </c>
      <c r="I95" s="36">
        <v>0</v>
      </c>
      <c r="J95" s="46">
        <f t="shared" si="7"/>
        <v>0</v>
      </c>
    </row>
    <row r="96" spans="1:15" ht="18">
      <c r="A96" s="37">
        <f t="shared" si="9"/>
        <v>82</v>
      </c>
      <c r="B96" s="50" t="s">
        <v>111</v>
      </c>
      <c r="C96" s="41">
        <v>0</v>
      </c>
      <c r="D96" s="41">
        <v>2955</v>
      </c>
      <c r="E96" s="41">
        <v>59</v>
      </c>
      <c r="F96" s="41">
        <v>0</v>
      </c>
      <c r="G96" s="36">
        <f t="shared" si="5"/>
        <v>0</v>
      </c>
      <c r="H96" s="46">
        <f t="shared" si="6"/>
        <v>6</v>
      </c>
      <c r="I96" s="36">
        <f t="shared" si="8"/>
        <v>1</v>
      </c>
      <c r="J96" s="46">
        <f t="shared" si="7"/>
        <v>0</v>
      </c>
      <c r="L96" s="81" t="s">
        <v>74</v>
      </c>
      <c r="M96" s="81"/>
      <c r="N96" s="81"/>
      <c r="O96" s="81"/>
    </row>
    <row r="97" spans="1:15" ht="18">
      <c r="A97" s="37">
        <f t="shared" si="9"/>
        <v>83</v>
      </c>
      <c r="B97" s="45" t="s">
        <v>112</v>
      </c>
      <c r="C97" s="37">
        <v>0</v>
      </c>
      <c r="D97" s="37">
        <v>0</v>
      </c>
      <c r="E97" s="37">
        <v>0</v>
      </c>
      <c r="F97" s="37">
        <v>0</v>
      </c>
      <c r="G97" s="36">
        <f t="shared" si="5"/>
        <v>0</v>
      </c>
      <c r="H97" s="46">
        <v>0</v>
      </c>
      <c r="I97" s="36">
        <f t="shared" si="8"/>
        <v>0</v>
      </c>
      <c r="J97" s="46">
        <f t="shared" si="7"/>
        <v>0</v>
      </c>
    </row>
    <row r="98" spans="1:15" ht="18">
      <c r="A98" s="37">
        <f t="shared" si="9"/>
        <v>84</v>
      </c>
      <c r="B98" s="45" t="s">
        <v>113</v>
      </c>
      <c r="C98" s="37">
        <v>0</v>
      </c>
      <c r="D98" s="37">
        <v>0</v>
      </c>
      <c r="E98" s="37">
        <v>0</v>
      </c>
      <c r="F98" s="37">
        <v>0</v>
      </c>
      <c r="G98" s="36">
        <f t="shared" si="5"/>
        <v>0</v>
      </c>
      <c r="H98" s="46">
        <v>0</v>
      </c>
      <c r="I98" s="36">
        <f t="shared" si="8"/>
        <v>0</v>
      </c>
      <c r="J98" s="46">
        <f t="shared" si="7"/>
        <v>0</v>
      </c>
    </row>
    <row r="99" spans="1:15" ht="93" customHeight="1">
      <c r="A99" s="37">
        <f t="shared" si="9"/>
        <v>85</v>
      </c>
      <c r="B99" s="51" t="s">
        <v>80</v>
      </c>
      <c r="C99" s="37">
        <v>0</v>
      </c>
      <c r="D99" s="37">
        <v>0</v>
      </c>
      <c r="E99" s="37">
        <v>0</v>
      </c>
      <c r="F99" s="37">
        <v>0</v>
      </c>
      <c r="G99" s="36">
        <f t="shared" si="5"/>
        <v>0</v>
      </c>
      <c r="H99" s="46">
        <v>0</v>
      </c>
      <c r="I99" s="36">
        <f t="shared" si="8"/>
        <v>0</v>
      </c>
      <c r="J99" s="46">
        <f t="shared" si="7"/>
        <v>0</v>
      </c>
    </row>
    <row r="100" spans="1:15" ht="18">
      <c r="A100" s="37">
        <f t="shared" si="9"/>
        <v>86</v>
      </c>
      <c r="B100" s="52" t="s">
        <v>114</v>
      </c>
      <c r="C100" s="37">
        <v>0</v>
      </c>
      <c r="D100" s="37">
        <v>0</v>
      </c>
      <c r="E100" s="37">
        <v>0</v>
      </c>
      <c r="F100" s="37">
        <v>0</v>
      </c>
      <c r="G100" s="36">
        <f t="shared" si="5"/>
        <v>0</v>
      </c>
      <c r="H100" s="46">
        <f t="shared" si="6"/>
        <v>0</v>
      </c>
      <c r="I100" s="36">
        <f t="shared" si="8"/>
        <v>0</v>
      </c>
      <c r="J100" s="46">
        <f t="shared" si="7"/>
        <v>0</v>
      </c>
      <c r="L100" s="81" t="s">
        <v>74</v>
      </c>
      <c r="M100" s="81"/>
      <c r="N100" s="81"/>
      <c r="O100" s="81"/>
    </row>
    <row r="101" spans="1:15" ht="34.799999999999997">
      <c r="A101" s="37">
        <f t="shared" si="9"/>
        <v>87</v>
      </c>
      <c r="B101" s="45" t="s">
        <v>115</v>
      </c>
      <c r="C101" s="37">
        <v>0</v>
      </c>
      <c r="D101" s="37">
        <v>0</v>
      </c>
      <c r="E101" s="37">
        <v>0</v>
      </c>
      <c r="F101" s="37">
        <v>0</v>
      </c>
      <c r="G101" s="36">
        <f t="shared" si="5"/>
        <v>0</v>
      </c>
      <c r="H101" s="46">
        <f t="shared" si="6"/>
        <v>0</v>
      </c>
      <c r="I101" s="36">
        <f t="shared" si="8"/>
        <v>0</v>
      </c>
      <c r="J101" s="46">
        <f t="shared" si="7"/>
        <v>0</v>
      </c>
    </row>
    <row r="102" spans="1:15" ht="18">
      <c r="A102" s="37">
        <f t="shared" si="9"/>
        <v>88</v>
      </c>
      <c r="B102" s="50" t="s">
        <v>116</v>
      </c>
      <c r="C102" s="37">
        <v>0</v>
      </c>
      <c r="D102" s="37">
        <v>0</v>
      </c>
      <c r="E102" s="37">
        <v>0</v>
      </c>
      <c r="F102" s="37">
        <v>0</v>
      </c>
      <c r="G102" s="36">
        <f t="shared" si="5"/>
        <v>0</v>
      </c>
      <c r="H102" s="46">
        <f t="shared" si="6"/>
        <v>0</v>
      </c>
      <c r="I102" s="36">
        <f t="shared" si="8"/>
        <v>0</v>
      </c>
      <c r="J102" s="46">
        <f t="shared" si="7"/>
        <v>0</v>
      </c>
      <c r="L102" s="81" t="s">
        <v>74</v>
      </c>
      <c r="M102" s="81"/>
      <c r="N102" s="81"/>
      <c r="O102" s="81"/>
    </row>
    <row r="103" spans="1:15" ht="18.75" customHeight="1">
      <c r="A103" s="53"/>
      <c r="B103" s="54"/>
      <c r="C103" s="55"/>
      <c r="D103" s="55"/>
      <c r="E103" s="55"/>
      <c r="F103" s="55"/>
      <c r="G103" s="56"/>
      <c r="H103" s="56"/>
      <c r="I103" s="56"/>
      <c r="J103" s="56"/>
    </row>
    <row r="104" spans="1:15" ht="18">
      <c r="A104" s="33"/>
      <c r="B104" s="54" t="s">
        <v>81</v>
      </c>
      <c r="C104" s="57"/>
      <c r="D104" s="82" t="s">
        <v>82</v>
      </c>
      <c r="E104" s="82"/>
      <c r="F104" s="82"/>
      <c r="G104" s="34"/>
      <c r="H104" s="34"/>
      <c r="I104" s="34"/>
      <c r="J104" s="34"/>
    </row>
    <row r="105" spans="1:15" ht="21" customHeight="1">
      <c r="A105" s="33"/>
      <c r="B105" s="54" t="s">
        <v>90</v>
      </c>
      <c r="C105" s="58"/>
      <c r="D105" s="59" t="s">
        <v>91</v>
      </c>
      <c r="E105" s="59"/>
      <c r="F105" s="33"/>
      <c r="G105" s="34"/>
      <c r="H105" s="34"/>
      <c r="I105" s="34"/>
      <c r="J105" s="34"/>
    </row>
    <row r="106" spans="1:15" ht="18">
      <c r="A106" s="33"/>
      <c r="B106" s="60"/>
      <c r="C106" s="33"/>
      <c r="D106" s="33"/>
      <c r="E106" s="33"/>
      <c r="F106" s="33"/>
      <c r="G106" s="34"/>
      <c r="H106" s="34"/>
      <c r="I106" s="34"/>
      <c r="J106" s="34"/>
    </row>
    <row r="107" spans="1:15" ht="18">
      <c r="A107" s="33"/>
      <c r="B107" s="33" t="s">
        <v>83</v>
      </c>
      <c r="C107" s="33"/>
      <c r="D107" s="33"/>
      <c r="E107" s="33"/>
      <c r="F107" s="33"/>
      <c r="G107" s="34"/>
      <c r="H107" s="34"/>
      <c r="I107" s="34"/>
      <c r="J107" s="34"/>
    </row>
    <row r="108" spans="1:15" ht="18">
      <c r="A108" s="33"/>
      <c r="B108" s="33"/>
      <c r="C108" s="33"/>
      <c r="D108" s="33"/>
      <c r="E108" s="33"/>
      <c r="F108" s="33"/>
      <c r="G108" s="34"/>
      <c r="H108" s="34"/>
      <c r="I108" s="34"/>
      <c r="J108" s="34"/>
    </row>
    <row r="109" spans="1:15" ht="18">
      <c r="A109" s="33"/>
      <c r="B109" s="33"/>
      <c r="C109" s="33"/>
      <c r="D109" s="33"/>
      <c r="E109" s="33"/>
      <c r="F109" s="33"/>
      <c r="G109" s="34"/>
      <c r="H109" s="34"/>
      <c r="I109" s="34"/>
      <c r="J109" s="34"/>
    </row>
  </sheetData>
  <autoFilter ref="A14:L102"/>
  <mergeCells count="11">
    <mergeCell ref="L80:N80"/>
    <mergeCell ref="L96:O96"/>
    <mergeCell ref="L100:O100"/>
    <mergeCell ref="L102:O102"/>
    <mergeCell ref="D104:F104"/>
    <mergeCell ref="L89:O89"/>
    <mergeCell ref="C12:F13"/>
    <mergeCell ref="G12:J12"/>
    <mergeCell ref="A10:J10"/>
    <mergeCell ref="B12:B14"/>
    <mergeCell ref="A12:A14"/>
  </mergeCells>
  <phoneticPr fontId="8" type="noConversion"/>
  <pageMargins left="0.70866141732283472" right="0.11811023622047245" top="0.35433070866141736" bottom="0.35433070866141736" header="0.31496062992125984" footer="0.31496062992125984"/>
  <pageSetup paperSize="9" scale="6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99"/>
  <sheetViews>
    <sheetView topLeftCell="A73" zoomScale="115" zoomScaleNormal="115" workbookViewId="0">
      <selection activeCell="E74" sqref="E74"/>
    </sheetView>
  </sheetViews>
  <sheetFormatPr defaultColWidth="8.88671875" defaultRowHeight="13.8"/>
  <cols>
    <col min="1" max="1" width="4.33203125" style="1" customWidth="1"/>
    <col min="2" max="2" width="35" style="2" customWidth="1"/>
    <col min="3" max="3" width="7.6640625" style="3" customWidth="1"/>
    <col min="4" max="4" width="12.109375" style="3" customWidth="1"/>
    <col min="5" max="5" width="8.88671875" style="3" customWidth="1"/>
    <col min="6" max="6" width="12.33203125" style="3" customWidth="1"/>
    <col min="7" max="7" width="8.88671875" style="3" customWidth="1"/>
    <col min="8" max="8" width="11" style="3" customWidth="1"/>
    <col min="9" max="9" width="7.44140625" style="3" customWidth="1"/>
    <col min="10" max="10" width="11.109375" style="3" customWidth="1"/>
    <col min="11" max="16384" width="8.88671875" style="1"/>
  </cols>
  <sheetData>
    <row r="1" spans="1:10" ht="15.6">
      <c r="A1" s="4"/>
      <c r="B1" s="83"/>
      <c r="C1" s="83"/>
      <c r="D1" s="83"/>
      <c r="E1" s="83"/>
      <c r="F1" s="83"/>
      <c r="G1" s="83"/>
      <c r="H1" s="83"/>
      <c r="I1" s="83"/>
      <c r="J1" s="83"/>
    </row>
    <row r="2" spans="1:10" s="8" customFormat="1" ht="33.9" customHeight="1">
      <c r="A2" s="4"/>
      <c r="B2" s="18"/>
      <c r="C2" s="18"/>
      <c r="D2" s="18"/>
      <c r="E2" s="18"/>
      <c r="F2" s="18"/>
      <c r="G2" s="18"/>
      <c r="H2" s="18"/>
      <c r="I2" s="18"/>
      <c r="J2" s="18"/>
    </row>
    <row r="3" spans="1:10" s="8" customFormat="1" ht="24.75" customHeight="1">
      <c r="A3" s="84" t="s">
        <v>9</v>
      </c>
      <c r="B3" s="87" t="s">
        <v>10</v>
      </c>
      <c r="C3" s="91">
        <v>1</v>
      </c>
      <c r="D3" s="91"/>
      <c r="E3" s="91"/>
      <c r="F3" s="91"/>
      <c r="G3" s="91"/>
      <c r="H3" s="91"/>
      <c r="I3" s="91"/>
      <c r="J3" s="91"/>
    </row>
    <row r="4" spans="1:10" s="9" customFormat="1" ht="29.25" customHeight="1">
      <c r="A4" s="85"/>
      <c r="B4" s="85"/>
      <c r="C4" s="88" t="s">
        <v>11</v>
      </c>
      <c r="D4" s="90"/>
      <c r="E4" s="88" t="s">
        <v>12</v>
      </c>
      <c r="F4" s="89"/>
      <c r="G4" s="88" t="s">
        <v>13</v>
      </c>
      <c r="H4" s="89"/>
      <c r="I4" s="88" t="s">
        <v>14</v>
      </c>
      <c r="J4" s="89"/>
    </row>
    <row r="5" spans="1:10" s="9" customFormat="1" ht="90.75" customHeight="1">
      <c r="A5" s="86"/>
      <c r="B5" s="86"/>
      <c r="C5" s="17" t="s">
        <v>15</v>
      </c>
      <c r="D5" s="17" t="s">
        <v>84</v>
      </c>
      <c r="E5" s="17" t="s">
        <v>15</v>
      </c>
      <c r="F5" s="17" t="s">
        <v>84</v>
      </c>
      <c r="G5" s="17" t="s">
        <v>15</v>
      </c>
      <c r="H5" s="17" t="s">
        <v>84</v>
      </c>
      <c r="I5" s="17" t="s">
        <v>15</v>
      </c>
      <c r="J5" s="17" t="s">
        <v>84</v>
      </c>
    </row>
    <row r="6" spans="1:10" s="8" customFormat="1" ht="43.5" customHeight="1">
      <c r="A6" s="22">
        <v>1</v>
      </c>
      <c r="B6" s="23" t="s">
        <v>16</v>
      </c>
      <c r="C6" s="21">
        <f>ROUNDUP('1-й лист'!G15/2,0)</f>
        <v>0</v>
      </c>
      <c r="D6" s="17"/>
      <c r="E6" s="21">
        <f>ROUNDUP('1-й лист'!H15/2,0)</f>
        <v>3</v>
      </c>
      <c r="F6" s="65" t="s">
        <v>119</v>
      </c>
      <c r="G6" s="21">
        <f>ROUNDUP('1-й лист'!I15/2,0)</f>
        <v>0</v>
      </c>
      <c r="H6" s="17"/>
      <c r="I6" s="21">
        <f>ROUNDUP('1-й лист'!J15/2,0)</f>
        <v>0</v>
      </c>
      <c r="J6" s="17"/>
    </row>
    <row r="7" spans="1:10" s="8" customFormat="1" ht="33.75" customHeight="1">
      <c r="A7" s="22">
        <f>A6+1</f>
        <v>2</v>
      </c>
      <c r="B7" s="24" t="s">
        <v>17</v>
      </c>
      <c r="C7" s="21">
        <f>ROUNDUP('1-й лист'!G16/2,0)</f>
        <v>1</v>
      </c>
      <c r="D7" s="65" t="s">
        <v>119</v>
      </c>
      <c r="E7" s="21">
        <f>ROUNDUP('1-й лист'!H16/2,0)</f>
        <v>48</v>
      </c>
      <c r="F7" s="65" t="s">
        <v>119</v>
      </c>
      <c r="G7" s="21">
        <f>ROUNDUP('1-й лист'!I16/2,0)</f>
        <v>5</v>
      </c>
      <c r="H7" s="65" t="s">
        <v>119</v>
      </c>
      <c r="I7" s="21">
        <f>ROUNDUP('1-й лист'!J16/2,0)</f>
        <v>163</v>
      </c>
      <c r="J7" s="65" t="s">
        <v>119</v>
      </c>
    </row>
    <row r="8" spans="1:10" s="8" customFormat="1" ht="37.5" customHeight="1">
      <c r="A8" s="22">
        <f t="shared" ref="A8:A71" si="0">A7+1</f>
        <v>3</v>
      </c>
      <c r="B8" s="24" t="s">
        <v>18</v>
      </c>
      <c r="C8" s="21">
        <f>ROUNDUP('1-й лист'!G17/2,0)</f>
        <v>2</v>
      </c>
      <c r="D8" s="65" t="s">
        <v>119</v>
      </c>
      <c r="E8" s="21">
        <f>ROUNDUP('1-й лист'!H17/2,0)</f>
        <v>26</v>
      </c>
      <c r="F8" s="65" t="s">
        <v>119</v>
      </c>
      <c r="G8" s="21">
        <f>ROUNDUP('1-й лист'!I17/2,0)</f>
        <v>2</v>
      </c>
      <c r="H8" s="65" t="s">
        <v>119</v>
      </c>
      <c r="I8" s="21">
        <f>ROUNDUP('1-й лист'!J17/2,0)</f>
        <v>26</v>
      </c>
      <c r="J8" s="65" t="s">
        <v>119</v>
      </c>
    </row>
    <row r="9" spans="1:10" s="8" customFormat="1" ht="21.75" customHeight="1">
      <c r="A9" s="22">
        <f t="shared" si="0"/>
        <v>4</v>
      </c>
      <c r="B9" s="23" t="s">
        <v>19</v>
      </c>
      <c r="C9" s="21">
        <f>ROUNDUP('1-й лист'!G18/2,0)</f>
        <v>0</v>
      </c>
      <c r="D9" s="17"/>
      <c r="E9" s="21">
        <f>ROUNDUP('1-й лист'!H18/2,0)</f>
        <v>18</v>
      </c>
      <c r="F9" s="65" t="s">
        <v>119</v>
      </c>
      <c r="G9" s="21">
        <f>ROUNDUP('1-й лист'!I18/2,0)</f>
        <v>0</v>
      </c>
      <c r="H9" s="17"/>
      <c r="I9" s="21">
        <f>ROUNDUP('1-й лист'!J18/2,0)</f>
        <v>0</v>
      </c>
      <c r="J9" s="17"/>
    </row>
    <row r="10" spans="1:10" s="8" customFormat="1" ht="40.5" customHeight="1">
      <c r="A10" s="22">
        <f t="shared" si="0"/>
        <v>5</v>
      </c>
      <c r="B10" s="24" t="s">
        <v>20</v>
      </c>
      <c r="C10" s="21">
        <f>ROUNDUP('1-й лист'!G19/2,0)</f>
        <v>0</v>
      </c>
      <c r="D10" s="17"/>
      <c r="E10" s="21">
        <f>ROUNDUP('1-й лист'!H19/2,0)</f>
        <v>22</v>
      </c>
      <c r="F10" s="65" t="s">
        <v>119</v>
      </c>
      <c r="G10" s="21">
        <f>ROUNDUP('1-й лист'!I19/2,0)</f>
        <v>17</v>
      </c>
      <c r="H10" s="65" t="s">
        <v>119</v>
      </c>
      <c r="I10" s="21">
        <f>ROUNDUP('1-й лист'!J19/2,0)</f>
        <v>27</v>
      </c>
      <c r="J10" s="65" t="s">
        <v>119</v>
      </c>
    </row>
    <row r="11" spans="1:10" ht="49.5" customHeight="1">
      <c r="A11" s="22">
        <f t="shared" si="0"/>
        <v>6</v>
      </c>
      <c r="B11" s="23" t="s">
        <v>21</v>
      </c>
      <c r="C11" s="21">
        <f>ROUNDUP('1-й лист'!G20/2,0)</f>
        <v>0</v>
      </c>
      <c r="D11" s="17"/>
      <c r="E11" s="21">
        <f>ROUNDUP('1-й лист'!H20/2,0)</f>
        <v>0</v>
      </c>
      <c r="F11" s="17"/>
      <c r="G11" s="21">
        <f>ROUNDUP('1-й лист'!I20/2,0)</f>
        <v>0</v>
      </c>
      <c r="H11" s="17"/>
      <c r="I11" s="21">
        <f>ROUNDUP('1-й лист'!J20/2,0)</f>
        <v>3</v>
      </c>
      <c r="J11" s="65" t="s">
        <v>119</v>
      </c>
    </row>
    <row r="12" spans="1:10" ht="30" customHeight="1">
      <c r="A12" s="22">
        <f t="shared" si="0"/>
        <v>7</v>
      </c>
      <c r="B12" s="24" t="s">
        <v>93</v>
      </c>
      <c r="C12" s="21">
        <f>ROUNDUP('1-й лист'!G21/2,0)</f>
        <v>0</v>
      </c>
      <c r="D12" s="17"/>
      <c r="E12" s="21">
        <f>ROUNDUP('1-й лист'!H21/2,0)</f>
        <v>1</v>
      </c>
      <c r="F12" s="19" t="s">
        <v>119</v>
      </c>
      <c r="G12" s="21">
        <f>ROUNDUP('1-й лист'!I21/2,0)</f>
        <v>0</v>
      </c>
      <c r="H12" s="17"/>
      <c r="I12" s="21">
        <f>ROUNDUP('1-й лист'!J21/2,0)</f>
        <v>6</v>
      </c>
      <c r="J12" s="65" t="s">
        <v>119</v>
      </c>
    </row>
    <row r="13" spans="1:10" ht="49.5" customHeight="1">
      <c r="A13" s="22">
        <f t="shared" si="0"/>
        <v>8</v>
      </c>
      <c r="B13" s="23" t="s">
        <v>22</v>
      </c>
      <c r="C13" s="21">
        <f>ROUNDUP('1-й лист'!G22/2,0)</f>
        <v>0</v>
      </c>
      <c r="D13" s="17"/>
      <c r="E13" s="21">
        <f>ROUNDUP('1-й лист'!H22/2,0)</f>
        <v>3</v>
      </c>
      <c r="F13" s="65" t="s">
        <v>119</v>
      </c>
      <c r="G13" s="21">
        <f>ROUNDUP('1-й лист'!I22/2,0)</f>
        <v>0</v>
      </c>
      <c r="H13" s="17"/>
      <c r="I13" s="21">
        <f>ROUNDUP('1-й лист'!J22/2,0)</f>
        <v>0</v>
      </c>
      <c r="J13" s="17"/>
    </row>
    <row r="14" spans="1:10" ht="54" customHeight="1">
      <c r="A14" s="22">
        <f t="shared" si="0"/>
        <v>9</v>
      </c>
      <c r="B14" s="23" t="s">
        <v>23</v>
      </c>
      <c r="C14" s="21">
        <f>ROUNDUP('1-й лист'!G23/2,0)</f>
        <v>0</v>
      </c>
      <c r="D14" s="17"/>
      <c r="E14" s="21">
        <f>ROUNDUP('1-й лист'!H23/2,0)</f>
        <v>3</v>
      </c>
      <c r="F14" s="65" t="s">
        <v>119</v>
      </c>
      <c r="G14" s="21">
        <f>ROUNDUP('1-й лист'!I23/2,0)</f>
        <v>0</v>
      </c>
      <c r="H14" s="17"/>
      <c r="I14" s="21">
        <f>ROUNDUP('1-й лист'!J23/2,0)</f>
        <v>0</v>
      </c>
      <c r="J14" s="17"/>
    </row>
    <row r="15" spans="1:10" ht="45.75" customHeight="1">
      <c r="A15" s="22">
        <f t="shared" si="0"/>
        <v>10</v>
      </c>
      <c r="B15" s="23" t="s">
        <v>24</v>
      </c>
      <c r="C15" s="21">
        <f>ROUNDUP('1-й лист'!G24/2,0)</f>
        <v>0</v>
      </c>
      <c r="D15" s="17"/>
      <c r="E15" s="21">
        <f>ROUNDUP('1-й лист'!H24/2,0)</f>
        <v>2</v>
      </c>
      <c r="F15" s="65" t="s">
        <v>119</v>
      </c>
      <c r="G15" s="21">
        <f>ROUNDUP('1-й лист'!I24/2,0)</f>
        <v>0</v>
      </c>
      <c r="H15" s="17"/>
      <c r="I15" s="21">
        <f>ROUNDUP('1-й лист'!J24/2,0)</f>
        <v>0</v>
      </c>
      <c r="J15" s="17"/>
    </row>
    <row r="16" spans="1:10" ht="39" customHeight="1">
      <c r="A16" s="22">
        <f t="shared" si="0"/>
        <v>11</v>
      </c>
      <c r="B16" s="23" t="s">
        <v>25</v>
      </c>
      <c r="C16" s="21">
        <f>ROUNDUP('1-й лист'!G25/2,0)</f>
        <v>0</v>
      </c>
      <c r="D16" s="17"/>
      <c r="E16" s="21">
        <f>ROUNDUP('1-й лист'!H25/2,0)</f>
        <v>9</v>
      </c>
      <c r="F16" s="65" t="s">
        <v>119</v>
      </c>
      <c r="G16" s="21">
        <f>ROUNDUP('1-й лист'!I25/2,0)</f>
        <v>0</v>
      </c>
      <c r="H16" s="17"/>
      <c r="I16" s="21">
        <f>ROUNDUP('1-й лист'!J25/2,0)</f>
        <v>0</v>
      </c>
      <c r="J16" s="17"/>
    </row>
    <row r="17" spans="1:10" ht="43.5" customHeight="1">
      <c r="A17" s="22">
        <f t="shared" si="0"/>
        <v>12</v>
      </c>
      <c r="B17" s="23" t="s">
        <v>26</v>
      </c>
      <c r="C17" s="21">
        <f>ROUNDUP('1-й лист'!G26/2,0)</f>
        <v>2</v>
      </c>
      <c r="D17" s="65" t="s">
        <v>119</v>
      </c>
      <c r="E17" s="21">
        <f>ROUNDUP('1-й лист'!H26/2,0)</f>
        <v>3</v>
      </c>
      <c r="F17" s="65" t="s">
        <v>119</v>
      </c>
      <c r="G17" s="21">
        <f>ROUNDUP('1-й лист'!I26/2,0)</f>
        <v>0</v>
      </c>
      <c r="H17" s="17"/>
      <c r="I17" s="21">
        <f>ROUNDUP('1-й лист'!J26/2,0)</f>
        <v>0</v>
      </c>
      <c r="J17" s="17"/>
    </row>
    <row r="18" spans="1:10" ht="33.75" customHeight="1">
      <c r="A18" s="22">
        <f t="shared" si="0"/>
        <v>13</v>
      </c>
      <c r="B18" s="23" t="s">
        <v>27</v>
      </c>
      <c r="C18" s="21">
        <f>ROUNDUP('1-й лист'!G27/2,0)</f>
        <v>4</v>
      </c>
      <c r="D18" s="65" t="s">
        <v>119</v>
      </c>
      <c r="E18" s="21">
        <f>ROUNDUP('1-й лист'!H27/2,0)</f>
        <v>18</v>
      </c>
      <c r="F18" s="65" t="s">
        <v>119</v>
      </c>
      <c r="G18" s="21">
        <f>ROUNDUP('1-й лист'!I27/2,0)</f>
        <v>4</v>
      </c>
      <c r="H18" s="65" t="s">
        <v>119</v>
      </c>
      <c r="I18" s="21">
        <f>ROUNDUP('1-й лист'!J27/2,0)</f>
        <v>5</v>
      </c>
      <c r="J18" s="65" t="s">
        <v>119</v>
      </c>
    </row>
    <row r="19" spans="1:10" ht="32.25" customHeight="1">
      <c r="A19" s="22">
        <f t="shared" si="0"/>
        <v>14</v>
      </c>
      <c r="B19" s="23" t="s">
        <v>94</v>
      </c>
      <c r="C19" s="21">
        <f>ROUNDUP('1-й лист'!G28/2,0)</f>
        <v>4</v>
      </c>
      <c r="D19" s="65" t="s">
        <v>119</v>
      </c>
      <c r="E19" s="21">
        <f>ROUNDUP('1-й лист'!H28/2,0)</f>
        <v>12</v>
      </c>
      <c r="F19" s="65" t="s">
        <v>119</v>
      </c>
      <c r="G19" s="21">
        <f>ROUNDUP('1-й лист'!I28/2,0)</f>
        <v>2</v>
      </c>
      <c r="H19" s="65" t="s">
        <v>119</v>
      </c>
      <c r="I19" s="21">
        <f>ROUNDUP('1-й лист'!J28/2,0)</f>
        <v>13</v>
      </c>
      <c r="J19" s="65" t="s">
        <v>119</v>
      </c>
    </row>
    <row r="20" spans="1:10" ht="35.25" customHeight="1">
      <c r="A20" s="22">
        <f t="shared" si="0"/>
        <v>15</v>
      </c>
      <c r="B20" s="23" t="s">
        <v>28</v>
      </c>
      <c r="C20" s="21">
        <f>ROUNDUP('1-й лист'!G29/2,0)</f>
        <v>2</v>
      </c>
      <c r="D20" s="65" t="s">
        <v>119</v>
      </c>
      <c r="E20" s="21">
        <f>ROUNDUP('1-й лист'!H29/2,0)</f>
        <v>4</v>
      </c>
      <c r="F20" s="65" t="s">
        <v>119</v>
      </c>
      <c r="G20" s="21">
        <f>ROUNDUP('1-й лист'!I29/2,0)</f>
        <v>1</v>
      </c>
      <c r="H20" s="65" t="s">
        <v>119</v>
      </c>
      <c r="I20" s="21">
        <f>ROUNDUP('1-й лист'!J29/2,0)</f>
        <v>2</v>
      </c>
      <c r="J20" s="65" t="s">
        <v>119</v>
      </c>
    </row>
    <row r="21" spans="1:10" ht="32.25" customHeight="1">
      <c r="A21" s="22">
        <f t="shared" si="0"/>
        <v>16</v>
      </c>
      <c r="B21" s="23" t="s">
        <v>29</v>
      </c>
      <c r="C21" s="21">
        <f>ROUNDUP('1-й лист'!G30/2,0)</f>
        <v>6</v>
      </c>
      <c r="D21" s="65" t="s">
        <v>119</v>
      </c>
      <c r="E21" s="21">
        <f>ROUNDUP('1-й лист'!H30/2,0)</f>
        <v>28</v>
      </c>
      <c r="F21" s="65" t="s">
        <v>119</v>
      </c>
      <c r="G21" s="21">
        <f>ROUNDUP('1-й лист'!I30/2,0)</f>
        <v>4</v>
      </c>
      <c r="H21" s="65" t="s">
        <v>119</v>
      </c>
      <c r="I21" s="21">
        <f>ROUNDUP('1-й лист'!J30/2,0)</f>
        <v>11</v>
      </c>
      <c r="J21" s="65" t="s">
        <v>119</v>
      </c>
    </row>
    <row r="22" spans="1:10" ht="33" customHeight="1">
      <c r="A22" s="22">
        <f t="shared" si="0"/>
        <v>17</v>
      </c>
      <c r="B22" s="23" t="s">
        <v>30</v>
      </c>
      <c r="C22" s="21">
        <f>ROUNDUP('1-й лист'!G31/2,0)</f>
        <v>3</v>
      </c>
      <c r="D22" s="65" t="s">
        <v>119</v>
      </c>
      <c r="E22" s="21">
        <f>ROUNDUP('1-й лист'!H31/2,0)</f>
        <v>17</v>
      </c>
      <c r="F22" s="65" t="s">
        <v>119</v>
      </c>
      <c r="G22" s="21">
        <f>ROUNDUP('1-й лист'!I31/2,0)</f>
        <v>2</v>
      </c>
      <c r="H22" s="65" t="s">
        <v>119</v>
      </c>
      <c r="I22" s="21">
        <f>ROUNDUP('1-й лист'!J31/2,0)</f>
        <v>11</v>
      </c>
      <c r="J22" s="65" t="s">
        <v>119</v>
      </c>
    </row>
    <row r="23" spans="1:10" ht="35.25" customHeight="1">
      <c r="A23" s="22">
        <f t="shared" si="0"/>
        <v>18</v>
      </c>
      <c r="B23" s="23" t="s">
        <v>31</v>
      </c>
      <c r="C23" s="21">
        <f>ROUNDUP('1-й лист'!G32/2,0)</f>
        <v>2</v>
      </c>
      <c r="D23" s="65" t="s">
        <v>119</v>
      </c>
      <c r="E23" s="21">
        <f>ROUNDUP('1-й лист'!H32/2,0)</f>
        <v>12</v>
      </c>
      <c r="F23" s="65" t="s">
        <v>119</v>
      </c>
      <c r="G23" s="21">
        <f>ROUNDUP('1-й лист'!I32/2,0)</f>
        <v>3</v>
      </c>
      <c r="H23" s="65" t="s">
        <v>85</v>
      </c>
      <c r="I23" s="21">
        <f>ROUNDUP('1-й лист'!J32/2,0)</f>
        <v>2</v>
      </c>
      <c r="J23" s="65" t="s">
        <v>119</v>
      </c>
    </row>
    <row r="24" spans="1:10" ht="30.75" customHeight="1">
      <c r="A24" s="22">
        <f t="shared" si="0"/>
        <v>19</v>
      </c>
      <c r="B24" s="23" t="s">
        <v>32</v>
      </c>
      <c r="C24" s="21">
        <f>ROUNDUP('1-й лист'!G33/2,0)</f>
        <v>9</v>
      </c>
      <c r="D24" s="65" t="s">
        <v>119</v>
      </c>
      <c r="E24" s="21">
        <f>ROUNDUP('1-й лист'!H33/2,0)</f>
        <v>55</v>
      </c>
      <c r="F24" s="65" t="s">
        <v>119</v>
      </c>
      <c r="G24" s="21">
        <f>ROUNDUP('1-й лист'!I33/2,0)</f>
        <v>8</v>
      </c>
      <c r="H24" s="65" t="s">
        <v>119</v>
      </c>
      <c r="I24" s="21">
        <f>ROUNDUP('1-й лист'!J33/2,0)</f>
        <v>16</v>
      </c>
      <c r="J24" s="65" t="s">
        <v>119</v>
      </c>
    </row>
    <row r="25" spans="1:10" ht="34.5" customHeight="1">
      <c r="A25" s="22">
        <f t="shared" si="0"/>
        <v>20</v>
      </c>
      <c r="B25" s="23" t="s">
        <v>33</v>
      </c>
      <c r="C25" s="21">
        <f>ROUNDUP('1-й лист'!G34/2,0)</f>
        <v>2</v>
      </c>
      <c r="D25" s="65" t="s">
        <v>129</v>
      </c>
      <c r="E25" s="21">
        <f>ROUNDUP('1-й лист'!H34/2,0)</f>
        <v>2</v>
      </c>
      <c r="F25" s="65" t="s">
        <v>120</v>
      </c>
      <c r="G25" s="21">
        <f>ROUNDUP('1-й лист'!I34/2,0)</f>
        <v>1</v>
      </c>
      <c r="H25" s="65" t="s">
        <v>120</v>
      </c>
      <c r="I25" s="21">
        <f>ROUNDUP('1-й лист'!J34/2,0)</f>
        <v>1</v>
      </c>
      <c r="J25" s="65" t="s">
        <v>123</v>
      </c>
    </row>
    <row r="26" spans="1:10" ht="39.75" customHeight="1">
      <c r="A26" s="22">
        <f t="shared" si="0"/>
        <v>21</v>
      </c>
      <c r="B26" s="23" t="s">
        <v>34</v>
      </c>
      <c r="C26" s="21">
        <f>ROUNDUP('1-й лист'!G35/2,0)</f>
        <v>5</v>
      </c>
      <c r="D26" s="65" t="s">
        <v>129</v>
      </c>
      <c r="E26" s="21">
        <f>ROUNDUP('1-й лист'!H35/2,0)</f>
        <v>28</v>
      </c>
      <c r="F26" s="65" t="s">
        <v>120</v>
      </c>
      <c r="G26" s="21">
        <f>ROUNDUP('1-й лист'!I35/2,0)</f>
        <v>4</v>
      </c>
      <c r="H26" s="65" t="s">
        <v>120</v>
      </c>
      <c r="I26" s="21">
        <f>ROUNDUP('1-й лист'!J35/2,0)</f>
        <v>7</v>
      </c>
      <c r="J26" s="65" t="s">
        <v>120</v>
      </c>
    </row>
    <row r="27" spans="1:10" ht="32.25" customHeight="1">
      <c r="A27" s="22">
        <f t="shared" si="0"/>
        <v>22</v>
      </c>
      <c r="B27" s="23" t="s">
        <v>35</v>
      </c>
      <c r="C27" s="21">
        <f>ROUNDUP('1-й лист'!G36/2,0)</f>
        <v>4</v>
      </c>
      <c r="D27" s="65" t="s">
        <v>129</v>
      </c>
      <c r="E27" s="21">
        <f>ROUNDUP('1-й лист'!H36/2,0)</f>
        <v>24</v>
      </c>
      <c r="F27" s="65" t="s">
        <v>120</v>
      </c>
      <c r="G27" s="21">
        <f>ROUNDUP('1-й лист'!I36/2,0)</f>
        <v>3</v>
      </c>
      <c r="H27" s="65" t="s">
        <v>120</v>
      </c>
      <c r="I27" s="21">
        <f>ROUNDUP('1-й лист'!J36/2,0)</f>
        <v>9</v>
      </c>
      <c r="J27" s="65" t="s">
        <v>120</v>
      </c>
    </row>
    <row r="28" spans="1:10" ht="33.75" customHeight="1">
      <c r="A28" s="22">
        <f t="shared" si="0"/>
        <v>23</v>
      </c>
      <c r="B28" s="23" t="s">
        <v>36</v>
      </c>
      <c r="C28" s="21">
        <f>ROUNDUP('1-й лист'!G37/2,0)</f>
        <v>5</v>
      </c>
      <c r="D28" s="65" t="s">
        <v>129</v>
      </c>
      <c r="E28" s="21">
        <f>ROUNDUP('1-й лист'!H37/2,0)</f>
        <v>32</v>
      </c>
      <c r="F28" s="65" t="s">
        <v>120</v>
      </c>
      <c r="G28" s="21">
        <f>ROUNDUP('1-й лист'!I37/2,0)</f>
        <v>5</v>
      </c>
      <c r="H28" s="65" t="s">
        <v>120</v>
      </c>
      <c r="I28" s="21">
        <f>ROUNDUP('1-й лист'!J37/2,0)</f>
        <v>8</v>
      </c>
      <c r="J28" s="65" t="s">
        <v>120</v>
      </c>
    </row>
    <row r="29" spans="1:10" ht="36.75" customHeight="1">
      <c r="A29" s="22">
        <f t="shared" si="0"/>
        <v>24</v>
      </c>
      <c r="B29" s="23" t="s">
        <v>37</v>
      </c>
      <c r="C29" s="21">
        <f>ROUNDUP('1-й лист'!G38/2,0)</f>
        <v>8</v>
      </c>
      <c r="D29" s="65" t="s">
        <v>129</v>
      </c>
      <c r="E29" s="21">
        <f>ROUNDUP('1-й лист'!H38/2,0)</f>
        <v>42</v>
      </c>
      <c r="F29" s="65" t="s">
        <v>120</v>
      </c>
      <c r="G29" s="21">
        <f>ROUNDUP('1-й лист'!I38/2,0)</f>
        <v>4</v>
      </c>
      <c r="H29" s="65" t="s">
        <v>120</v>
      </c>
      <c r="I29" s="21">
        <f>ROUNDUP('1-й лист'!J38/2,0)</f>
        <v>23</v>
      </c>
      <c r="J29" s="65" t="s">
        <v>86</v>
      </c>
    </row>
    <row r="30" spans="1:10" ht="33" customHeight="1">
      <c r="A30" s="22">
        <f t="shared" si="0"/>
        <v>25</v>
      </c>
      <c r="B30" s="23" t="s">
        <v>38</v>
      </c>
      <c r="C30" s="21">
        <f>ROUNDUP('1-й лист'!G39/2,0)</f>
        <v>11</v>
      </c>
      <c r="D30" s="65" t="s">
        <v>129</v>
      </c>
      <c r="E30" s="21">
        <f>ROUNDUP('1-й лист'!H39/2,0)</f>
        <v>20</v>
      </c>
      <c r="F30" s="65" t="s">
        <v>120</v>
      </c>
      <c r="G30" s="21">
        <f>ROUNDUP('1-й лист'!I39/2,0)</f>
        <v>3</v>
      </c>
      <c r="H30" s="65" t="s">
        <v>120</v>
      </c>
      <c r="I30" s="21">
        <f>ROUNDUP('1-й лист'!J39/2,0)</f>
        <v>24</v>
      </c>
      <c r="J30" s="65" t="s">
        <v>120</v>
      </c>
    </row>
    <row r="31" spans="1:10" ht="35.25" customHeight="1">
      <c r="A31" s="22">
        <f t="shared" si="0"/>
        <v>26</v>
      </c>
      <c r="B31" s="23" t="s">
        <v>39</v>
      </c>
      <c r="C31" s="21">
        <f>ROUNDUP('1-й лист'!G40/2,0)</f>
        <v>6</v>
      </c>
      <c r="D31" s="65" t="s">
        <v>129</v>
      </c>
      <c r="E31" s="21">
        <f>ROUNDUP('1-й лист'!H40/2,0)</f>
        <v>45</v>
      </c>
      <c r="F31" s="65" t="s">
        <v>120</v>
      </c>
      <c r="G31" s="21">
        <f>ROUNDUP('1-й лист'!I40/2,0)</f>
        <v>9</v>
      </c>
      <c r="H31" s="65" t="s">
        <v>122</v>
      </c>
      <c r="I31" s="21">
        <f>ROUNDUP('1-й лист'!J40/2,0)</f>
        <v>25</v>
      </c>
      <c r="J31" s="65" t="s">
        <v>122</v>
      </c>
    </row>
    <row r="32" spans="1:10" ht="32.25" customHeight="1">
      <c r="A32" s="22">
        <f t="shared" si="0"/>
        <v>27</v>
      </c>
      <c r="B32" s="23" t="s">
        <v>40</v>
      </c>
      <c r="C32" s="21">
        <f>ROUNDUP('1-й лист'!G41/2,0)</f>
        <v>14</v>
      </c>
      <c r="D32" s="19" t="s">
        <v>129</v>
      </c>
      <c r="E32" s="21">
        <f>ROUNDUP('1-й лист'!H41/2,0)</f>
        <v>14</v>
      </c>
      <c r="F32" s="19" t="s">
        <v>120</v>
      </c>
      <c r="G32" s="21">
        <f>ROUNDUP('1-й лист'!I41/2,0)</f>
        <v>4</v>
      </c>
      <c r="H32" s="19" t="s">
        <v>120</v>
      </c>
      <c r="I32" s="21">
        <f>ROUNDUP('1-й лист'!J41/2,0)</f>
        <v>10</v>
      </c>
      <c r="J32" s="19" t="s">
        <v>120</v>
      </c>
    </row>
    <row r="33" spans="1:10" ht="34.5" customHeight="1">
      <c r="A33" s="22">
        <f t="shared" si="0"/>
        <v>28</v>
      </c>
      <c r="B33" s="23" t="s">
        <v>41</v>
      </c>
      <c r="C33" s="21">
        <f>ROUNDUP('1-й лист'!G42/2,0)</f>
        <v>3</v>
      </c>
      <c r="D33" s="65" t="s">
        <v>129</v>
      </c>
      <c r="E33" s="21">
        <f>ROUNDUP('1-й лист'!H42/2,0)</f>
        <v>2</v>
      </c>
      <c r="F33" s="65" t="s">
        <v>120</v>
      </c>
      <c r="G33" s="21">
        <f>ROUNDUP('1-й лист'!I42/2,0)</f>
        <v>1</v>
      </c>
      <c r="H33" s="19" t="s">
        <v>120</v>
      </c>
      <c r="I33" s="21">
        <f>ROUNDUP('1-й лист'!J42/2,0)</f>
        <v>2</v>
      </c>
      <c r="J33" s="19" t="s">
        <v>120</v>
      </c>
    </row>
    <row r="34" spans="1:10" ht="21" customHeight="1">
      <c r="A34" s="22">
        <f t="shared" si="0"/>
        <v>29</v>
      </c>
      <c r="B34" s="23" t="s">
        <v>95</v>
      </c>
      <c r="C34" s="21">
        <f>ROUNDUP('1-й лист'!G43/2,0)</f>
        <v>0</v>
      </c>
      <c r="D34" s="19"/>
      <c r="E34" s="21">
        <f>ROUNDUP('1-й лист'!H43/2,0)</f>
        <v>0</v>
      </c>
      <c r="F34" s="19"/>
      <c r="G34" s="21">
        <f>ROUNDUP('1-й лист'!I43/2,0)</f>
        <v>0</v>
      </c>
      <c r="H34" s="17"/>
      <c r="I34" s="21">
        <f>ROUNDUP('1-й лист'!J43/2,0)</f>
        <v>0</v>
      </c>
      <c r="J34" s="17"/>
    </row>
    <row r="35" spans="1:10" ht="35.25" customHeight="1">
      <c r="A35" s="22">
        <f t="shared" si="0"/>
        <v>30</v>
      </c>
      <c r="B35" s="23" t="s">
        <v>42</v>
      </c>
      <c r="C35" s="21">
        <f>ROUNDUP('1-й лист'!G44/2,0)</f>
        <v>6</v>
      </c>
      <c r="D35" s="19" t="s">
        <v>129</v>
      </c>
      <c r="E35" s="21">
        <f>ROUNDUP('1-й лист'!H44/2,0)</f>
        <v>36</v>
      </c>
      <c r="F35" s="19" t="s">
        <v>120</v>
      </c>
      <c r="G35" s="21">
        <f>ROUNDUP('1-й лист'!I44/2,0)</f>
        <v>7</v>
      </c>
      <c r="H35" s="19" t="s">
        <v>120</v>
      </c>
      <c r="I35" s="21">
        <f>ROUNDUP('1-й лист'!J44/2,0)</f>
        <v>10</v>
      </c>
      <c r="J35" s="19" t="s">
        <v>120</v>
      </c>
    </row>
    <row r="36" spans="1:10" ht="39" customHeight="1">
      <c r="A36" s="22">
        <f t="shared" si="0"/>
        <v>31</v>
      </c>
      <c r="B36" s="23" t="s">
        <v>96</v>
      </c>
      <c r="C36" s="21">
        <f>ROUNDUP('1-й лист'!G45/2,0)</f>
        <v>0</v>
      </c>
      <c r="D36" s="19"/>
      <c r="E36" s="21">
        <f>ROUNDUP('1-й лист'!H45/2,0)</f>
        <v>0</v>
      </c>
      <c r="F36" s="19"/>
      <c r="G36" s="21">
        <f>ROUNDUP('1-й лист'!I45/2,0)</f>
        <v>0</v>
      </c>
      <c r="H36" s="19"/>
      <c r="I36" s="21">
        <f>ROUNDUP('1-й лист'!J45/2,0)</f>
        <v>4</v>
      </c>
      <c r="J36" s="19" t="s">
        <v>120</v>
      </c>
    </row>
    <row r="37" spans="1:10" ht="32.25" customHeight="1">
      <c r="A37" s="22">
        <f t="shared" si="0"/>
        <v>32</v>
      </c>
      <c r="B37" s="23" t="s">
        <v>43</v>
      </c>
      <c r="C37" s="21">
        <f>ROUNDUP('1-й лист'!G46/2,0)</f>
        <v>2</v>
      </c>
      <c r="D37" s="19" t="s">
        <v>129</v>
      </c>
      <c r="E37" s="21">
        <f>ROUNDUP('1-й лист'!H46/2,0)</f>
        <v>2</v>
      </c>
      <c r="F37" s="19" t="s">
        <v>120</v>
      </c>
      <c r="G37" s="21">
        <f>ROUNDUP('1-й лист'!I46/2,0)</f>
        <v>2</v>
      </c>
      <c r="H37" s="19" t="s">
        <v>120</v>
      </c>
      <c r="I37" s="21">
        <f>ROUNDUP('1-й лист'!J46/2,0)</f>
        <v>1</v>
      </c>
      <c r="J37" s="19" t="s">
        <v>120</v>
      </c>
    </row>
    <row r="38" spans="1:10" ht="33.75" customHeight="1">
      <c r="A38" s="22">
        <f t="shared" si="0"/>
        <v>33</v>
      </c>
      <c r="B38" s="23" t="s">
        <v>44</v>
      </c>
      <c r="C38" s="21">
        <f>ROUNDUP('1-й лист'!G47/2,0)</f>
        <v>16</v>
      </c>
      <c r="D38" s="19" t="s">
        <v>129</v>
      </c>
      <c r="E38" s="21">
        <f>ROUNDUP('1-й лист'!H47/2,0)</f>
        <v>62</v>
      </c>
      <c r="F38" s="19" t="s">
        <v>120</v>
      </c>
      <c r="G38" s="21">
        <f>ROUNDUP('1-й лист'!I47/2,0)</f>
        <v>4</v>
      </c>
      <c r="H38" s="19" t="s">
        <v>120</v>
      </c>
      <c r="I38" s="21">
        <f>ROUNDUP('1-й лист'!J47/2,0)</f>
        <v>54</v>
      </c>
      <c r="J38" s="19" t="s">
        <v>120</v>
      </c>
    </row>
    <row r="39" spans="1:10" ht="33" customHeight="1">
      <c r="A39" s="22">
        <f t="shared" si="0"/>
        <v>34</v>
      </c>
      <c r="B39" s="23" t="s">
        <v>45</v>
      </c>
      <c r="C39" s="21">
        <f>ROUNDUP('1-й лист'!G48/2,0)</f>
        <v>2</v>
      </c>
      <c r="D39" s="19" t="s">
        <v>129</v>
      </c>
      <c r="E39" s="21">
        <f>ROUNDUP('1-й лист'!H48/2,0)</f>
        <v>14</v>
      </c>
      <c r="F39" s="19" t="s">
        <v>120</v>
      </c>
      <c r="G39" s="21">
        <f>ROUNDUP('1-й лист'!I48/2,0)</f>
        <v>2</v>
      </c>
      <c r="H39" s="19" t="s">
        <v>120</v>
      </c>
      <c r="I39" s="21">
        <f>ROUNDUP('1-й лист'!J48/2,0)</f>
        <v>2</v>
      </c>
      <c r="J39" s="19" t="s">
        <v>120</v>
      </c>
    </row>
    <row r="40" spans="1:10" ht="22.5" customHeight="1">
      <c r="A40" s="22">
        <f t="shared" si="0"/>
        <v>35</v>
      </c>
      <c r="B40" s="23" t="s">
        <v>46</v>
      </c>
      <c r="C40" s="21">
        <f>ROUNDUP('1-й лист'!G49/2,0)</f>
        <v>0</v>
      </c>
      <c r="D40" s="17"/>
      <c r="E40" s="21">
        <f>ROUNDUP('1-й лист'!H49/2,0)</f>
        <v>22</v>
      </c>
      <c r="F40" s="19" t="s">
        <v>120</v>
      </c>
      <c r="G40" s="21">
        <f>ROUNDUP('1-й лист'!I49/2,0)</f>
        <v>1</v>
      </c>
      <c r="H40" s="19" t="s">
        <v>120</v>
      </c>
      <c r="I40" s="21">
        <f>ROUNDUP('1-й лист'!J49/2,0)</f>
        <v>0</v>
      </c>
      <c r="J40" s="17"/>
    </row>
    <row r="41" spans="1:10" ht="21" customHeight="1">
      <c r="A41" s="22">
        <f t="shared" si="0"/>
        <v>36</v>
      </c>
      <c r="B41" s="23" t="s">
        <v>47</v>
      </c>
      <c r="C41" s="21">
        <f>ROUNDUP('1-й лист'!G50/2,0)</f>
        <v>0</v>
      </c>
      <c r="D41" s="17"/>
      <c r="E41" s="21">
        <f>ROUNDUP('1-й лист'!H50/2,0)</f>
        <v>16</v>
      </c>
      <c r="F41" s="19" t="s">
        <v>120</v>
      </c>
      <c r="G41" s="21">
        <f>ROUNDUP('1-й лист'!I50/2,0)</f>
        <v>2</v>
      </c>
      <c r="H41" s="19" t="s">
        <v>120</v>
      </c>
      <c r="I41" s="21">
        <f>ROUNDUP('1-й лист'!J50/2,0)</f>
        <v>0</v>
      </c>
      <c r="J41" s="17"/>
    </row>
    <row r="42" spans="1:10" ht="27" customHeight="1">
      <c r="A42" s="22">
        <f t="shared" si="0"/>
        <v>37</v>
      </c>
      <c r="B42" s="23" t="s">
        <v>48</v>
      </c>
      <c r="C42" s="21">
        <f>ROUNDUP('1-й лист'!G51/2,0)</f>
        <v>0</v>
      </c>
      <c r="D42" s="17"/>
      <c r="E42" s="21">
        <f>ROUNDUP('1-й лист'!H51/2,0)</f>
        <v>40</v>
      </c>
      <c r="F42" s="19" t="s">
        <v>120</v>
      </c>
      <c r="G42" s="21">
        <f>ROUNDUP('1-й лист'!I51/2,0)</f>
        <v>3</v>
      </c>
      <c r="H42" s="19" t="s">
        <v>120</v>
      </c>
      <c r="I42" s="21">
        <f>ROUNDUP('1-й лист'!J51/2,0)</f>
        <v>0</v>
      </c>
      <c r="J42" s="17"/>
    </row>
    <row r="43" spans="1:10" ht="27" customHeight="1">
      <c r="A43" s="22">
        <f t="shared" si="0"/>
        <v>38</v>
      </c>
      <c r="B43" s="23" t="s">
        <v>49</v>
      </c>
      <c r="C43" s="21">
        <f>ROUNDUP('1-й лист'!G52/2,0)</f>
        <v>0</v>
      </c>
      <c r="D43" s="17"/>
      <c r="E43" s="21">
        <f>ROUNDUP('1-й лист'!H52/2,0)</f>
        <v>38</v>
      </c>
      <c r="F43" s="19" t="s">
        <v>121</v>
      </c>
      <c r="G43" s="21">
        <f>ROUNDUP('1-й лист'!I52/2,0)</f>
        <v>3</v>
      </c>
      <c r="H43" s="19" t="s">
        <v>120</v>
      </c>
      <c r="I43" s="21">
        <f>ROUNDUP('1-й лист'!J52/2,0)</f>
        <v>0</v>
      </c>
      <c r="J43" s="17"/>
    </row>
    <row r="44" spans="1:10" ht="21" customHeight="1">
      <c r="A44" s="22">
        <f t="shared" si="0"/>
        <v>39</v>
      </c>
      <c r="B44" s="23" t="s">
        <v>50</v>
      </c>
      <c r="C44" s="21">
        <f>ROUNDUP('1-й лист'!G53/2,0)</f>
        <v>0</v>
      </c>
      <c r="D44" s="17"/>
      <c r="E44" s="21">
        <f>ROUNDUP('1-й лист'!H53/2,0)</f>
        <v>47</v>
      </c>
      <c r="F44" s="19" t="s">
        <v>120</v>
      </c>
      <c r="G44" s="21">
        <f>ROUNDUP('1-й лист'!I53/2,0)</f>
        <v>4</v>
      </c>
      <c r="H44" s="19" t="s">
        <v>120</v>
      </c>
      <c r="I44" s="21">
        <f>ROUNDUP('1-й лист'!J53/2,0)</f>
        <v>0</v>
      </c>
      <c r="J44" s="17"/>
    </row>
    <row r="45" spans="1:10" ht="27" customHeight="1">
      <c r="A45" s="22">
        <f t="shared" si="0"/>
        <v>40</v>
      </c>
      <c r="B45" s="23" t="s">
        <v>51</v>
      </c>
      <c r="C45" s="21">
        <f>ROUNDUP('1-й лист'!G54/2,0)</f>
        <v>0</v>
      </c>
      <c r="D45" s="17"/>
      <c r="E45" s="21">
        <f>ROUNDUP('1-й лист'!H54/2,0)</f>
        <v>33</v>
      </c>
      <c r="F45" s="19" t="s">
        <v>120</v>
      </c>
      <c r="G45" s="21">
        <f>ROUNDUP('1-й лист'!I54/2,0)</f>
        <v>3</v>
      </c>
      <c r="H45" s="19" t="s">
        <v>120</v>
      </c>
      <c r="I45" s="21">
        <f>ROUNDUP('1-й лист'!J54/2,0)</f>
        <v>0</v>
      </c>
      <c r="J45" s="17"/>
    </row>
    <row r="46" spans="1:10" ht="24" customHeight="1">
      <c r="A46" s="22">
        <f t="shared" si="0"/>
        <v>41</v>
      </c>
      <c r="B46" s="23" t="s">
        <v>52</v>
      </c>
      <c r="C46" s="21">
        <f>ROUNDUP('1-й лист'!G55/2,0)</f>
        <v>0</v>
      </c>
      <c r="D46" s="17"/>
      <c r="E46" s="21">
        <f>ROUNDUP('1-й лист'!H55/2,0)</f>
        <v>35</v>
      </c>
      <c r="F46" s="19" t="s">
        <v>120</v>
      </c>
      <c r="G46" s="21">
        <f>ROUNDUP('1-й лист'!I55/2,0)</f>
        <v>4</v>
      </c>
      <c r="H46" s="19" t="s">
        <v>120</v>
      </c>
      <c r="I46" s="21">
        <f>ROUNDUP('1-й лист'!J55/2,0)</f>
        <v>0</v>
      </c>
      <c r="J46" s="17"/>
    </row>
    <row r="47" spans="1:10" ht="31.5" customHeight="1">
      <c r="A47" s="22">
        <f t="shared" si="0"/>
        <v>42</v>
      </c>
      <c r="B47" s="23" t="s">
        <v>53</v>
      </c>
      <c r="C47" s="21">
        <f>ROUNDUP('1-й лист'!G56/2,0)</f>
        <v>0</v>
      </c>
      <c r="D47" s="17"/>
      <c r="E47" s="21">
        <f>ROUNDUP('1-й лист'!H56/2,0)</f>
        <v>44</v>
      </c>
      <c r="F47" s="19" t="s">
        <v>120</v>
      </c>
      <c r="G47" s="21">
        <f>ROUNDUP('1-й лист'!I56/2,0)</f>
        <v>0</v>
      </c>
      <c r="H47" s="17"/>
      <c r="I47" s="21">
        <f>ROUNDUP('1-й лист'!J56/2,0)</f>
        <v>0</v>
      </c>
      <c r="J47" s="17"/>
    </row>
    <row r="48" spans="1:10" ht="29.25" customHeight="1">
      <c r="A48" s="22">
        <f t="shared" si="0"/>
        <v>43</v>
      </c>
      <c r="B48" s="23" t="s">
        <v>54</v>
      </c>
      <c r="C48" s="21">
        <f>ROUNDUP('1-й лист'!G57/2,0)</f>
        <v>0</v>
      </c>
      <c r="D48" s="17"/>
      <c r="E48" s="21">
        <f>ROUNDUP('1-й лист'!H57/2,0)</f>
        <v>8</v>
      </c>
      <c r="F48" s="19" t="s">
        <v>120</v>
      </c>
      <c r="G48" s="21">
        <f>ROUNDUP('1-й лист'!I57/2,0)</f>
        <v>0</v>
      </c>
      <c r="H48" s="17"/>
      <c r="I48" s="21">
        <f>ROUNDUP('1-й лист'!J57/2,0)</f>
        <v>0</v>
      </c>
      <c r="J48" s="17"/>
    </row>
    <row r="49" spans="1:10" ht="34.5" customHeight="1">
      <c r="A49" s="22">
        <f t="shared" si="0"/>
        <v>44</v>
      </c>
      <c r="B49" s="23" t="s">
        <v>55</v>
      </c>
      <c r="C49" s="21">
        <f>ROUNDUP('1-й лист'!G58/2,0)</f>
        <v>2</v>
      </c>
      <c r="D49" s="19" t="s">
        <v>129</v>
      </c>
      <c r="E49" s="21">
        <f>ROUNDUP('1-й лист'!H58/2,0)</f>
        <v>32</v>
      </c>
      <c r="F49" s="19" t="s">
        <v>120</v>
      </c>
      <c r="G49" s="21">
        <f>ROUNDUP('1-й лист'!I58/2,0)</f>
        <v>3</v>
      </c>
      <c r="H49" s="19" t="s">
        <v>120</v>
      </c>
      <c r="I49" s="21">
        <f>ROUNDUP('1-й лист'!J58/2,0)</f>
        <v>92</v>
      </c>
      <c r="J49" s="19" t="s">
        <v>120</v>
      </c>
    </row>
    <row r="50" spans="1:10" ht="33" customHeight="1">
      <c r="A50" s="22">
        <f t="shared" si="0"/>
        <v>45</v>
      </c>
      <c r="B50" s="23" t="s">
        <v>56</v>
      </c>
      <c r="C50" s="21">
        <f>ROUNDUP('1-й лист'!G59/2,0)</f>
        <v>0</v>
      </c>
      <c r="D50" s="17"/>
      <c r="E50" s="21">
        <f>ROUNDUP('1-й лист'!H59/2,0)</f>
        <v>11</v>
      </c>
      <c r="F50" s="19" t="s">
        <v>120</v>
      </c>
      <c r="G50" s="21">
        <f>ROUNDUP('1-й лист'!I59/2,0)</f>
        <v>1</v>
      </c>
      <c r="H50" s="19" t="s">
        <v>120</v>
      </c>
      <c r="I50" s="21">
        <f>ROUNDUP('1-й лист'!J59/2,0)</f>
        <v>13</v>
      </c>
      <c r="J50" s="19" t="s">
        <v>120</v>
      </c>
    </row>
    <row r="51" spans="1:10" ht="32.25" customHeight="1">
      <c r="A51" s="22">
        <f t="shared" si="0"/>
        <v>46</v>
      </c>
      <c r="B51" s="23" t="s">
        <v>57</v>
      </c>
      <c r="C51" s="21">
        <f>ROUNDUP('1-й лист'!G60/2,0)</f>
        <v>0</v>
      </c>
      <c r="D51" s="17"/>
      <c r="E51" s="21">
        <f>ROUNDUP('1-й лист'!H60/2,0)</f>
        <v>1</v>
      </c>
      <c r="F51" s="19" t="s">
        <v>120</v>
      </c>
      <c r="G51" s="21">
        <f>ROUNDUP('1-й лист'!I60/2,0)</f>
        <v>0</v>
      </c>
      <c r="H51" s="17"/>
      <c r="I51" s="21">
        <f>ROUNDUP('1-й лист'!J60/2,0)</f>
        <v>8</v>
      </c>
      <c r="J51" s="19" t="s">
        <v>120</v>
      </c>
    </row>
    <row r="52" spans="1:10" ht="26.25" customHeight="1">
      <c r="A52" s="22">
        <f t="shared" si="0"/>
        <v>47</v>
      </c>
      <c r="B52" s="23" t="s">
        <v>58</v>
      </c>
      <c r="C52" s="21">
        <f>ROUNDUP('1-й лист'!G61/2,0)</f>
        <v>0</v>
      </c>
      <c r="D52" s="17"/>
      <c r="E52" s="21">
        <f>ROUNDUP('1-й лист'!H61/2,0)</f>
        <v>39</v>
      </c>
      <c r="F52" s="19" t="s">
        <v>122</v>
      </c>
      <c r="G52" s="21">
        <f>ROUNDUP('1-й лист'!I61/2,0)</f>
        <v>0</v>
      </c>
      <c r="H52" s="17"/>
      <c r="I52" s="21">
        <f>ROUNDUP('1-й лист'!J61/2,0)</f>
        <v>0</v>
      </c>
      <c r="J52" s="17"/>
    </row>
    <row r="53" spans="1:10" ht="34.5" customHeight="1">
      <c r="A53" s="22">
        <f t="shared" si="0"/>
        <v>48</v>
      </c>
      <c r="B53" s="23" t="s">
        <v>59</v>
      </c>
      <c r="C53" s="21">
        <f>ROUNDUP('1-й лист'!G62/2,0)</f>
        <v>0</v>
      </c>
      <c r="D53" s="17"/>
      <c r="E53" s="21">
        <f>ROUNDUP('1-й лист'!H62/2,0)</f>
        <v>127</v>
      </c>
      <c r="F53" s="19" t="s">
        <v>122</v>
      </c>
      <c r="G53" s="21">
        <f>ROUNDUP('1-й лист'!I62/2,0)</f>
        <v>9</v>
      </c>
      <c r="H53" s="19" t="s">
        <v>122</v>
      </c>
      <c r="I53" s="21">
        <f>ROUNDUP('1-й лист'!J62/2,0)</f>
        <v>9</v>
      </c>
      <c r="J53" s="19" t="s">
        <v>122</v>
      </c>
    </row>
    <row r="54" spans="1:10" ht="33" customHeight="1">
      <c r="A54" s="22">
        <f t="shared" si="0"/>
        <v>49</v>
      </c>
      <c r="B54" s="23" t="s">
        <v>60</v>
      </c>
      <c r="C54" s="21">
        <f>ROUNDUP('1-й лист'!G63/2,0)</f>
        <v>5</v>
      </c>
      <c r="D54" s="19" t="s">
        <v>122</v>
      </c>
      <c r="E54" s="21">
        <f>ROUNDUP('1-й лист'!H63/2,0)</f>
        <v>40</v>
      </c>
      <c r="F54" s="19" t="s">
        <v>122</v>
      </c>
      <c r="G54" s="21">
        <f>ROUNDUP('1-й лист'!I63/2,0)</f>
        <v>3</v>
      </c>
      <c r="H54" s="19" t="s">
        <v>122</v>
      </c>
      <c r="I54" s="21">
        <f>ROUNDUP('1-й лист'!J63/2,0)</f>
        <v>4</v>
      </c>
      <c r="J54" s="19" t="s">
        <v>122</v>
      </c>
    </row>
    <row r="55" spans="1:10" ht="33" customHeight="1">
      <c r="A55" s="22">
        <f t="shared" si="0"/>
        <v>50</v>
      </c>
      <c r="B55" s="23" t="s">
        <v>61</v>
      </c>
      <c r="C55" s="21">
        <f>ROUNDUP('1-й лист'!G64/2,0)</f>
        <v>0</v>
      </c>
      <c r="D55" s="17"/>
      <c r="E55" s="21">
        <f>ROUNDUP('1-й лист'!H64/2,0)</f>
        <v>33</v>
      </c>
      <c r="F55" s="19" t="s">
        <v>122</v>
      </c>
      <c r="G55" s="21">
        <f>ROUNDUP('1-й лист'!I64/2,0)</f>
        <v>0</v>
      </c>
      <c r="H55" s="17"/>
      <c r="I55" s="21">
        <f>ROUNDUP('1-й лист'!J64/2,0)</f>
        <v>87</v>
      </c>
      <c r="J55" s="19" t="s">
        <v>122</v>
      </c>
    </row>
    <row r="56" spans="1:10" ht="26.25" customHeight="1">
      <c r="A56" s="22">
        <f t="shared" si="0"/>
        <v>51</v>
      </c>
      <c r="B56" s="23" t="s">
        <v>62</v>
      </c>
      <c r="C56" s="21">
        <f>ROUNDUP('1-й лист'!G65/2,0)</f>
        <v>0</v>
      </c>
      <c r="D56" s="17"/>
      <c r="E56" s="21">
        <f>ROUNDUP('1-й лист'!H65/2,0)</f>
        <v>2</v>
      </c>
      <c r="F56" s="19" t="s">
        <v>122</v>
      </c>
      <c r="G56" s="21">
        <f>ROUNDUP('1-й лист'!I65/2,0)</f>
        <v>0</v>
      </c>
      <c r="H56" s="17"/>
      <c r="I56" s="21">
        <f>ROUNDUP('1-й лист'!J65/2,0)</f>
        <v>0</v>
      </c>
      <c r="J56" s="17"/>
    </row>
    <row r="57" spans="1:10" ht="26.25" customHeight="1">
      <c r="A57" s="22">
        <f t="shared" si="0"/>
        <v>52</v>
      </c>
      <c r="B57" s="23" t="s">
        <v>63</v>
      </c>
      <c r="C57" s="21">
        <f>ROUNDUP('1-й лист'!G66/2,0)</f>
        <v>0</v>
      </c>
      <c r="D57" s="17"/>
      <c r="E57" s="21">
        <f>ROUNDUP('1-й лист'!H66/2,0)</f>
        <v>2</v>
      </c>
      <c r="F57" s="19" t="s">
        <v>122</v>
      </c>
      <c r="G57" s="21">
        <f>ROUNDUP('1-й лист'!I66/2,0)</f>
        <v>0</v>
      </c>
      <c r="H57" s="17"/>
      <c r="I57" s="21">
        <f>ROUNDUP('1-й лист'!J66/2,0)</f>
        <v>0</v>
      </c>
      <c r="J57" s="17"/>
    </row>
    <row r="58" spans="1:10" ht="39" customHeight="1">
      <c r="A58" s="22">
        <f t="shared" si="0"/>
        <v>53</v>
      </c>
      <c r="B58" s="23" t="s">
        <v>64</v>
      </c>
      <c r="C58" s="21">
        <f>ROUNDUP('1-й лист'!G67/2,0)</f>
        <v>0</v>
      </c>
      <c r="D58" s="17"/>
      <c r="E58" s="21">
        <f>ROUNDUP('1-й лист'!H67/2,0)</f>
        <v>34</v>
      </c>
      <c r="F58" s="19" t="s">
        <v>122</v>
      </c>
      <c r="G58" s="21">
        <f>ROUNDUP('1-й лист'!I67/2,0)</f>
        <v>5</v>
      </c>
      <c r="H58" s="19" t="s">
        <v>122</v>
      </c>
      <c r="I58" s="21">
        <f>ROUNDUP('1-й лист'!J67/2,0)</f>
        <v>37</v>
      </c>
      <c r="J58" s="19" t="s">
        <v>122</v>
      </c>
    </row>
    <row r="59" spans="1:10" ht="45.75" customHeight="1">
      <c r="A59" s="22">
        <f t="shared" si="0"/>
        <v>54</v>
      </c>
      <c r="B59" s="23" t="s">
        <v>65</v>
      </c>
      <c r="C59" s="21">
        <f>ROUNDUP('1-й лист'!G68/2,0)</f>
        <v>0</v>
      </c>
      <c r="D59" s="17"/>
      <c r="E59" s="21">
        <f>ROUNDUP('1-й лист'!H68/2,0)</f>
        <v>69</v>
      </c>
      <c r="F59" s="19" t="s">
        <v>122</v>
      </c>
      <c r="G59" s="21">
        <f>ROUNDUP('1-й лист'!I68/2,0)</f>
        <v>0</v>
      </c>
      <c r="H59" s="17"/>
      <c r="I59" s="21">
        <f>ROUNDUP('1-й лист'!J68/2,0)</f>
        <v>10</v>
      </c>
      <c r="J59" s="19" t="s">
        <v>122</v>
      </c>
    </row>
    <row r="60" spans="1:10" ht="33.75" customHeight="1">
      <c r="A60" s="22">
        <f t="shared" si="0"/>
        <v>55</v>
      </c>
      <c r="B60" s="23" t="s">
        <v>66</v>
      </c>
      <c r="C60" s="21">
        <f>ROUNDUP('1-й лист'!G69/2,0)</f>
        <v>0</v>
      </c>
      <c r="D60" s="17"/>
      <c r="E60" s="21">
        <f>ROUNDUP('1-й лист'!H69/2,0)</f>
        <v>2</v>
      </c>
      <c r="F60" s="19" t="s">
        <v>122</v>
      </c>
      <c r="G60" s="21">
        <f>ROUNDUP('1-й лист'!I69/2,0)</f>
        <v>0</v>
      </c>
      <c r="H60" s="17"/>
      <c r="I60" s="21">
        <f>ROUNDUP('1-й лист'!J69/2,0)</f>
        <v>0</v>
      </c>
      <c r="J60" s="17"/>
    </row>
    <row r="61" spans="1:10" ht="34.5" customHeight="1">
      <c r="A61" s="22">
        <f t="shared" si="0"/>
        <v>56</v>
      </c>
      <c r="B61" s="23" t="s">
        <v>67</v>
      </c>
      <c r="C61" s="21">
        <f>ROUNDUP('1-й лист'!G70/2,0)</f>
        <v>80</v>
      </c>
      <c r="D61" s="19" t="s">
        <v>122</v>
      </c>
      <c r="E61" s="21">
        <f>ROUNDUP('1-й лист'!H70/2,0)</f>
        <v>0</v>
      </c>
      <c r="F61" s="19"/>
      <c r="G61" s="21">
        <f>ROUNDUP('1-й лист'!I70/2,0)</f>
        <v>0</v>
      </c>
      <c r="H61" s="19"/>
      <c r="I61" s="21">
        <f>ROUNDUP('1-й лист'!J70/2,0)</f>
        <v>0</v>
      </c>
      <c r="J61" s="17"/>
    </row>
    <row r="62" spans="1:10" ht="34.5" customHeight="1">
      <c r="A62" s="22">
        <f t="shared" si="0"/>
        <v>57</v>
      </c>
      <c r="B62" s="23" t="s">
        <v>68</v>
      </c>
      <c r="C62" s="21">
        <f>ROUNDUP('1-й лист'!G71/2,0)</f>
        <v>0</v>
      </c>
      <c r="D62" s="17"/>
      <c r="E62" s="21">
        <f>ROUNDUP('1-й лист'!H71/2,0)</f>
        <v>7</v>
      </c>
      <c r="F62" s="19" t="s">
        <v>122</v>
      </c>
      <c r="G62" s="21">
        <f>ROUNDUP('1-й лист'!I71/2,0)</f>
        <v>1</v>
      </c>
      <c r="H62" s="19" t="s">
        <v>122</v>
      </c>
      <c r="I62" s="21">
        <f>ROUNDUP('1-й лист'!J71/2,0)</f>
        <v>1</v>
      </c>
      <c r="J62" s="19" t="s">
        <v>122</v>
      </c>
    </row>
    <row r="63" spans="1:10" ht="36.75" customHeight="1">
      <c r="A63" s="22">
        <f t="shared" si="0"/>
        <v>58</v>
      </c>
      <c r="B63" s="23" t="s">
        <v>69</v>
      </c>
      <c r="C63" s="21">
        <f>ROUNDUP('1-й лист'!G72/2,0)</f>
        <v>0</v>
      </c>
      <c r="D63" s="17"/>
      <c r="E63" s="21">
        <f>ROUNDUP('1-й лист'!H72/2,0)</f>
        <v>0</v>
      </c>
      <c r="F63" s="19"/>
      <c r="G63" s="21">
        <f>ROUNDUP('1-й лист'!I72/2,0)</f>
        <v>2</v>
      </c>
      <c r="H63" s="19" t="s">
        <v>122</v>
      </c>
      <c r="I63" s="21">
        <f>ROUNDUP('1-й лист'!J72/2,0)</f>
        <v>0</v>
      </c>
      <c r="J63" s="19"/>
    </row>
    <row r="64" spans="1:10" ht="24" customHeight="1">
      <c r="A64" s="22">
        <f t="shared" si="0"/>
        <v>59</v>
      </c>
      <c r="B64" s="23" t="s">
        <v>70</v>
      </c>
      <c r="C64" s="21">
        <f>ROUNDUP('1-й лист'!G73/2,0)</f>
        <v>0</v>
      </c>
      <c r="D64" s="17"/>
      <c r="E64" s="21">
        <f>ROUNDUP('1-й лист'!H73/2,0)</f>
        <v>0</v>
      </c>
      <c r="F64" s="17"/>
      <c r="G64" s="21">
        <f>ROUNDUP('1-й лист'!I73/2,0)</f>
        <v>2</v>
      </c>
      <c r="H64" s="19" t="s">
        <v>122</v>
      </c>
      <c r="I64" s="21">
        <f>ROUNDUP('1-й лист'!J73/2,0)</f>
        <v>0</v>
      </c>
      <c r="J64" s="17"/>
    </row>
    <row r="65" spans="1:10" ht="21" customHeight="1">
      <c r="A65" s="22">
        <f t="shared" si="0"/>
        <v>60</v>
      </c>
      <c r="B65" s="23" t="s">
        <v>97</v>
      </c>
      <c r="C65" s="21">
        <f>ROUNDUP('1-й лист'!G74/2,0)</f>
        <v>0</v>
      </c>
      <c r="D65" s="17"/>
      <c r="E65" s="21">
        <f>ROUNDUP('1-й лист'!H74/2,0)</f>
        <v>2</v>
      </c>
      <c r="F65" s="19" t="s">
        <v>122</v>
      </c>
      <c r="G65" s="21">
        <f>ROUNDUP('1-й лист'!I74/2,0)</f>
        <v>1</v>
      </c>
      <c r="H65" s="19" t="s">
        <v>122</v>
      </c>
      <c r="I65" s="21">
        <f>ROUNDUP('1-й лист'!J74/2,0)</f>
        <v>0</v>
      </c>
      <c r="J65" s="17"/>
    </row>
    <row r="66" spans="1:10" ht="28.5" customHeight="1">
      <c r="A66" s="22">
        <f t="shared" si="0"/>
        <v>61</v>
      </c>
      <c r="B66" s="23" t="s">
        <v>71</v>
      </c>
      <c r="C66" s="21">
        <f>ROUNDUP('1-й лист'!G75/2,0)</f>
        <v>0</v>
      </c>
      <c r="D66" s="17"/>
      <c r="E66" s="21">
        <f>ROUNDUP('1-й лист'!H75/2,0)</f>
        <v>2</v>
      </c>
      <c r="F66" s="19" t="s">
        <v>122</v>
      </c>
      <c r="G66" s="21">
        <f>ROUNDUP('1-й лист'!I75/2,0)</f>
        <v>2</v>
      </c>
      <c r="H66" s="19" t="s">
        <v>122</v>
      </c>
      <c r="I66" s="21">
        <f>ROUNDUP('1-й лист'!J75/2,0)</f>
        <v>0</v>
      </c>
      <c r="J66" s="17"/>
    </row>
    <row r="67" spans="1:10" ht="27" customHeight="1">
      <c r="A67" s="22">
        <f t="shared" si="0"/>
        <v>62</v>
      </c>
      <c r="B67" s="23" t="s">
        <v>72</v>
      </c>
      <c r="C67" s="21">
        <f>ROUNDUP('1-й лист'!G76/2,0)</f>
        <v>0</v>
      </c>
      <c r="D67" s="17"/>
      <c r="E67" s="21">
        <f>ROUNDUP('1-й лист'!H76/2,0)</f>
        <v>0</v>
      </c>
      <c r="F67" s="19"/>
      <c r="G67" s="21">
        <f>ROUNDUP('1-й лист'!I76/2,0)</f>
        <v>4</v>
      </c>
      <c r="H67" s="19" t="s">
        <v>122</v>
      </c>
      <c r="I67" s="21">
        <f>ROUNDUP('1-й лист'!J76/2,0)</f>
        <v>0</v>
      </c>
      <c r="J67" s="17"/>
    </row>
    <row r="68" spans="1:10" ht="33" customHeight="1">
      <c r="A68" s="22">
        <f t="shared" si="0"/>
        <v>63</v>
      </c>
      <c r="B68" s="25" t="s">
        <v>73</v>
      </c>
      <c r="C68" s="21">
        <f>ROUNDUP('1-й лист'!G77/2,0)</f>
        <v>0</v>
      </c>
      <c r="D68" s="17"/>
      <c r="E68" s="21">
        <f>ROUNDUP('1-й лист'!H77/2,0)</f>
        <v>0</v>
      </c>
      <c r="F68" s="19"/>
      <c r="G68" s="21">
        <f>ROUNDUP('1-й лист'!I77/2,0)</f>
        <v>1</v>
      </c>
      <c r="H68" s="19" t="s">
        <v>122</v>
      </c>
      <c r="I68" s="21">
        <f>ROUNDUP('1-й лист'!J77/2,0)</f>
        <v>0</v>
      </c>
      <c r="J68" s="17"/>
    </row>
    <row r="69" spans="1:10" ht="35.25" customHeight="1">
      <c r="A69" s="22">
        <f t="shared" si="0"/>
        <v>64</v>
      </c>
      <c r="B69" s="25" t="s">
        <v>98</v>
      </c>
      <c r="C69" s="21">
        <f>ROUNDUP('1-й лист'!G78/2,0)</f>
        <v>0</v>
      </c>
      <c r="D69" s="17"/>
      <c r="E69" s="21">
        <f>ROUNDUP('1-й лист'!H78/2,0)</f>
        <v>0</v>
      </c>
      <c r="F69" s="17"/>
      <c r="G69" s="21">
        <f>ROUNDUP('1-й лист'!I78/2,0)</f>
        <v>0</v>
      </c>
      <c r="H69" s="19" t="s">
        <v>122</v>
      </c>
      <c r="I69" s="21">
        <f>ROUNDUP('1-й лист'!J78/2,0)</f>
        <v>0</v>
      </c>
      <c r="J69" s="17"/>
    </row>
    <row r="70" spans="1:10" ht="31.5" customHeight="1">
      <c r="A70" s="22">
        <f t="shared" si="0"/>
        <v>65</v>
      </c>
      <c r="B70" s="25" t="s">
        <v>75</v>
      </c>
      <c r="C70" s="21">
        <f>ROUNDUP('1-й лист'!G79/2,0)</f>
        <v>0</v>
      </c>
      <c r="D70" s="17"/>
      <c r="E70" s="21">
        <f>ROUNDUP('1-й лист'!H79/2,0)</f>
        <v>2</v>
      </c>
      <c r="F70" s="19" t="s">
        <v>122</v>
      </c>
      <c r="G70" s="21">
        <f>ROUNDUP('1-й лист'!I79/2,0)</f>
        <v>2</v>
      </c>
      <c r="H70" s="19" t="s">
        <v>122</v>
      </c>
      <c r="I70" s="21">
        <f>ROUNDUP('1-й лист'!J79/2,0)</f>
        <v>0</v>
      </c>
      <c r="J70" s="17"/>
    </row>
    <row r="71" spans="1:10" ht="33.75" customHeight="1">
      <c r="A71" s="22">
        <f t="shared" si="0"/>
        <v>66</v>
      </c>
      <c r="B71" s="25" t="s">
        <v>76</v>
      </c>
      <c r="C71" s="21">
        <f>ROUNDUP('1-й лист'!G80/2,0)</f>
        <v>0</v>
      </c>
      <c r="D71" s="17"/>
      <c r="E71" s="21">
        <f>ROUNDUP('1-й лист'!H80/2,0)</f>
        <v>18</v>
      </c>
      <c r="F71" s="19" t="s">
        <v>130</v>
      </c>
      <c r="G71" s="21">
        <f>ROUNDUP('1-й лист'!I80/2,0)</f>
        <v>2</v>
      </c>
      <c r="H71" s="19" t="s">
        <v>122</v>
      </c>
      <c r="I71" s="21">
        <f>ROUNDUP('1-й лист'!J80/2,0)</f>
        <v>0</v>
      </c>
      <c r="J71" s="17"/>
    </row>
    <row r="72" spans="1:10" ht="31.2">
      <c r="A72" s="22">
        <f t="shared" ref="A72:A93" si="1">A71+1</f>
        <v>67</v>
      </c>
      <c r="B72" s="25" t="s">
        <v>99</v>
      </c>
      <c r="C72" s="21">
        <f>ROUNDUP('1-й лист'!G81/2,0)</f>
        <v>0</v>
      </c>
      <c r="D72" s="17"/>
      <c r="E72" s="21">
        <f>ROUNDUP('1-й лист'!H81/2,0)</f>
        <v>2</v>
      </c>
      <c r="F72" s="19" t="s">
        <v>122</v>
      </c>
      <c r="G72" s="21">
        <f>ROUNDUP('1-й лист'!I81/2,0)</f>
        <v>2</v>
      </c>
      <c r="H72" s="19" t="s">
        <v>122</v>
      </c>
      <c r="I72" s="21">
        <f>ROUNDUP('1-й лист'!J81/2,0)</f>
        <v>0</v>
      </c>
      <c r="J72" s="17"/>
    </row>
    <row r="73" spans="1:10" ht="21" customHeight="1">
      <c r="A73" s="22">
        <f t="shared" si="1"/>
        <v>68</v>
      </c>
      <c r="B73" s="25" t="s">
        <v>100</v>
      </c>
      <c r="C73" s="21">
        <f>ROUNDUP('1-й лист'!G82/2,0)</f>
        <v>0</v>
      </c>
      <c r="D73" s="17"/>
      <c r="E73" s="21">
        <f>ROUNDUP('1-й лист'!H82/2,0)</f>
        <v>0</v>
      </c>
      <c r="F73" s="19"/>
      <c r="G73" s="21">
        <f>ROUNDUP('1-й лист'!I82/2,0)</f>
        <v>0</v>
      </c>
      <c r="H73" s="19"/>
      <c r="I73" s="21">
        <f>ROUNDUP('1-й лист'!J82/2,0)</f>
        <v>0</v>
      </c>
      <c r="J73" s="17"/>
    </row>
    <row r="74" spans="1:10" ht="42.75" customHeight="1">
      <c r="A74" s="22">
        <f t="shared" si="1"/>
        <v>69</v>
      </c>
      <c r="B74" s="25" t="s">
        <v>101</v>
      </c>
      <c r="C74" s="21">
        <f>ROUNDUP('1-й лист'!G83/2,0)</f>
        <v>0</v>
      </c>
      <c r="D74" s="17"/>
      <c r="E74" s="21">
        <f>ROUNDUP('1-й лист'!H83/2,0)</f>
        <v>2</v>
      </c>
      <c r="F74" s="19" t="s">
        <v>122</v>
      </c>
      <c r="G74" s="21">
        <f>ROUNDUP('1-й лист'!I83/2,0)</f>
        <v>0</v>
      </c>
      <c r="H74" s="19" t="s">
        <v>122</v>
      </c>
      <c r="I74" s="21">
        <f>ROUNDUP('1-й лист'!J83/2,0)</f>
        <v>0</v>
      </c>
      <c r="J74" s="17"/>
    </row>
    <row r="75" spans="1:10" ht="78">
      <c r="A75" s="22">
        <f t="shared" si="1"/>
        <v>70</v>
      </c>
      <c r="B75" s="25" t="s">
        <v>77</v>
      </c>
      <c r="C75" s="21">
        <f>ROUNDUP('1-й лист'!G84/2,0)</f>
        <v>0</v>
      </c>
      <c r="D75" s="17"/>
      <c r="E75" s="21">
        <f>ROUNDUP('1-й лист'!H84/2,0)</f>
        <v>3</v>
      </c>
      <c r="F75" s="19" t="s">
        <v>122</v>
      </c>
      <c r="G75" s="21">
        <f>ROUNDUP('1-й лист'!I84/2,0)</f>
        <v>0</v>
      </c>
      <c r="H75" s="17"/>
      <c r="I75" s="21">
        <f>ROUNDUP('1-й лист'!J84/2,0)</f>
        <v>0</v>
      </c>
      <c r="J75" s="17"/>
    </row>
    <row r="76" spans="1:10" ht="41.25" customHeight="1">
      <c r="A76" s="22">
        <f t="shared" si="1"/>
        <v>71</v>
      </c>
      <c r="B76" s="25" t="s">
        <v>102</v>
      </c>
      <c r="C76" s="21">
        <f>ROUNDUP('1-й лист'!G85/2,0)</f>
        <v>0</v>
      </c>
      <c r="D76" s="17"/>
      <c r="E76" s="21">
        <f>ROUNDUP('1-й лист'!H85/2,0)</f>
        <v>1</v>
      </c>
      <c r="F76" s="19" t="s">
        <v>122</v>
      </c>
      <c r="G76" s="21">
        <f>ROUNDUP('1-й лист'!I85/2,0)</f>
        <v>0</v>
      </c>
      <c r="H76" s="17"/>
      <c r="I76" s="21">
        <f>ROUNDUP('1-й лист'!J85/2,0)</f>
        <v>0</v>
      </c>
      <c r="J76" s="17"/>
    </row>
    <row r="77" spans="1:10" ht="33" customHeight="1">
      <c r="A77" s="22">
        <f t="shared" si="1"/>
        <v>72</v>
      </c>
      <c r="B77" s="25" t="s">
        <v>103</v>
      </c>
      <c r="C77" s="21">
        <f>ROUNDUP('1-й лист'!G86/2,0)</f>
        <v>0</v>
      </c>
      <c r="D77" s="17"/>
      <c r="E77" s="21">
        <f>ROUNDUP('1-й лист'!H86/2,0)</f>
        <v>1</v>
      </c>
      <c r="F77" s="19" t="s">
        <v>122</v>
      </c>
      <c r="G77" s="21">
        <f>ROUNDUP('1-й лист'!I86/2,0)</f>
        <v>0</v>
      </c>
      <c r="H77" s="17"/>
      <c r="I77" s="21">
        <f>ROUNDUP('1-й лист'!J86/2,0)</f>
        <v>0</v>
      </c>
      <c r="J77" s="17"/>
    </row>
    <row r="78" spans="1:10" ht="34.5" customHeight="1">
      <c r="A78" s="22">
        <f t="shared" si="1"/>
        <v>73</v>
      </c>
      <c r="B78" s="25" t="s">
        <v>104</v>
      </c>
      <c r="C78" s="21">
        <f>ROUNDUP('1-й лист'!G87/2,0)</f>
        <v>0</v>
      </c>
      <c r="D78" s="17"/>
      <c r="E78" s="21">
        <f>ROUNDUP('1-й лист'!H87/2,0)</f>
        <v>0</v>
      </c>
      <c r="F78" s="19"/>
      <c r="G78" s="21">
        <f>ROUNDUP('1-й лист'!I87/2,0)</f>
        <v>4</v>
      </c>
      <c r="H78" s="19" t="s">
        <v>122</v>
      </c>
      <c r="I78" s="21">
        <f>ROUNDUP('1-й лист'!J87/2,0)</f>
        <v>0</v>
      </c>
      <c r="J78" s="17"/>
    </row>
    <row r="79" spans="1:10" ht="29.25" customHeight="1">
      <c r="A79" s="22">
        <f t="shared" si="1"/>
        <v>74</v>
      </c>
      <c r="B79" s="25" t="s">
        <v>105</v>
      </c>
      <c r="C79" s="21">
        <f>ROUNDUP('1-й лист'!G88/2,0)</f>
        <v>0</v>
      </c>
      <c r="D79" s="17"/>
      <c r="E79" s="21">
        <f>ROUNDUP('1-й лист'!H88/2,0)</f>
        <v>1</v>
      </c>
      <c r="F79" s="19" t="s">
        <v>122</v>
      </c>
      <c r="G79" s="21">
        <f>ROUNDUP('1-й лист'!I88/2,0)</f>
        <v>0</v>
      </c>
      <c r="H79" s="17"/>
      <c r="I79" s="21">
        <f>ROUNDUP('1-й лист'!J88/2,0)</f>
        <v>0</v>
      </c>
      <c r="J79" s="17"/>
    </row>
    <row r="80" spans="1:10" ht="37.5" customHeight="1">
      <c r="A80" s="22">
        <f t="shared" si="1"/>
        <v>75</v>
      </c>
      <c r="B80" s="25" t="s">
        <v>106</v>
      </c>
      <c r="C80" s="21">
        <f>ROUNDUP('1-й лист'!G89/2,0)</f>
        <v>0</v>
      </c>
      <c r="D80" s="17"/>
      <c r="E80" s="21">
        <f>ROUNDUP('1-й лист'!H89/2,0)</f>
        <v>0</v>
      </c>
      <c r="F80" s="19"/>
      <c r="G80" s="21">
        <f>ROUNDUP('1-й лист'!I89/2,0)</f>
        <v>2</v>
      </c>
      <c r="H80" s="19" t="s">
        <v>122</v>
      </c>
      <c r="I80" s="21">
        <f>ROUNDUP('1-й лист'!J89/2,0)</f>
        <v>0</v>
      </c>
      <c r="J80" s="17"/>
    </row>
    <row r="81" spans="1:10" ht="44.25" customHeight="1">
      <c r="A81" s="22">
        <f t="shared" si="1"/>
        <v>76</v>
      </c>
      <c r="B81" s="25" t="s">
        <v>107</v>
      </c>
      <c r="C81" s="21">
        <f>ROUNDUP('1-й лист'!G90/2,0)</f>
        <v>0</v>
      </c>
      <c r="D81" s="17"/>
      <c r="E81" s="21">
        <f>ROUNDUP('1-й лист'!H90/2,0)</f>
        <v>1</v>
      </c>
      <c r="F81" s="19" t="s">
        <v>122</v>
      </c>
      <c r="G81" s="21">
        <f>ROUNDUP('1-й лист'!I90/2,0)</f>
        <v>0</v>
      </c>
      <c r="H81" s="19"/>
      <c r="I81" s="21">
        <f>ROUNDUP('1-й лист'!J90/2,0)</f>
        <v>0</v>
      </c>
      <c r="J81" s="17"/>
    </row>
    <row r="82" spans="1:10" ht="28.5" customHeight="1">
      <c r="A82" s="22">
        <f t="shared" si="1"/>
        <v>77</v>
      </c>
      <c r="B82" s="25" t="s">
        <v>108</v>
      </c>
      <c r="C82" s="21">
        <f>ROUNDUP('1-й лист'!G91/2,0)</f>
        <v>0</v>
      </c>
      <c r="D82" s="17"/>
      <c r="E82" s="21">
        <f>ROUNDUP('1-й лист'!H91/2,0)</f>
        <v>1</v>
      </c>
      <c r="F82" s="19" t="s">
        <v>122</v>
      </c>
      <c r="G82" s="21">
        <f>ROUNDUP('1-й лист'!I91/2,0)</f>
        <v>0</v>
      </c>
      <c r="H82" s="19"/>
      <c r="I82" s="21">
        <f>ROUNDUP('1-й лист'!J91/2,0)</f>
        <v>0</v>
      </c>
      <c r="J82" s="17"/>
    </row>
    <row r="83" spans="1:10" ht="27.75" customHeight="1">
      <c r="A83" s="22">
        <f t="shared" si="1"/>
        <v>78</v>
      </c>
      <c r="B83" s="25" t="s">
        <v>78</v>
      </c>
      <c r="C83" s="21">
        <f>ROUNDUP('1-й лист'!G92/2,0)</f>
        <v>0</v>
      </c>
      <c r="D83" s="17"/>
      <c r="E83" s="21">
        <f>ROUNDUP('1-й лист'!H92/2,0)</f>
        <v>0</v>
      </c>
      <c r="F83" s="19"/>
      <c r="G83" s="21">
        <f>ROUNDUP('1-й лист'!I92/2,0)</f>
        <v>1</v>
      </c>
      <c r="H83" s="19" t="s">
        <v>122</v>
      </c>
      <c r="I83" s="21">
        <f>ROUNDUP('1-й лист'!J92/2,0)</f>
        <v>0</v>
      </c>
      <c r="J83" s="17"/>
    </row>
    <row r="84" spans="1:10" ht="23.25" customHeight="1">
      <c r="A84" s="22">
        <f t="shared" si="1"/>
        <v>79</v>
      </c>
      <c r="B84" s="25" t="s">
        <v>79</v>
      </c>
      <c r="C84" s="21">
        <f>ROUNDUP('1-й лист'!G93/2,0)</f>
        <v>0</v>
      </c>
      <c r="D84" s="17"/>
      <c r="E84" s="21">
        <f>ROUNDUP('1-й лист'!H93/2,0)</f>
        <v>1</v>
      </c>
      <c r="F84" s="19" t="s">
        <v>122</v>
      </c>
      <c r="G84" s="21">
        <f>ROUNDUP('1-й лист'!I93/2,0)</f>
        <v>0</v>
      </c>
      <c r="H84" s="17"/>
      <c r="I84" s="21">
        <f>ROUNDUP('1-й лист'!J93/2,0)</f>
        <v>0</v>
      </c>
      <c r="J84" s="17"/>
    </row>
    <row r="85" spans="1:10" ht="32.25" customHeight="1">
      <c r="A85" s="22">
        <f t="shared" si="1"/>
        <v>80</v>
      </c>
      <c r="B85" s="25" t="s">
        <v>109</v>
      </c>
      <c r="C85" s="21">
        <f>ROUNDUP('1-й лист'!G94/2,0)</f>
        <v>0</v>
      </c>
      <c r="D85" s="17"/>
      <c r="E85" s="21">
        <f>ROUNDUP('1-й лист'!H94/2,0)</f>
        <v>1</v>
      </c>
      <c r="F85" s="19" t="s">
        <v>122</v>
      </c>
      <c r="G85" s="21">
        <f>ROUNDUP('1-й лист'!I94/2,0)</f>
        <v>0</v>
      </c>
      <c r="H85" s="19"/>
      <c r="I85" s="21">
        <f>ROUNDUP('1-й лист'!J94/2,0)</f>
        <v>0</v>
      </c>
      <c r="J85" s="17"/>
    </row>
    <row r="86" spans="1:10" ht="25.5" customHeight="1">
      <c r="A86" s="22">
        <f t="shared" si="1"/>
        <v>81</v>
      </c>
      <c r="B86" s="25" t="s">
        <v>110</v>
      </c>
      <c r="C86" s="21">
        <f>ROUNDUP('1-й лист'!G95/2,0)</f>
        <v>0</v>
      </c>
      <c r="D86" s="17"/>
      <c r="E86" s="21">
        <f>ROUNDUP('1-й лист'!H95/2,0)</f>
        <v>0</v>
      </c>
      <c r="F86" s="19"/>
      <c r="G86" s="21">
        <f>ROUNDUP('1-й лист'!I95/2,0)</f>
        <v>0</v>
      </c>
      <c r="H86" s="19"/>
      <c r="I86" s="21">
        <f>ROUNDUP('1-й лист'!J95/2,0)</f>
        <v>0</v>
      </c>
      <c r="J86" s="17"/>
    </row>
    <row r="87" spans="1:10" ht="33.75" customHeight="1">
      <c r="A87" s="22">
        <f t="shared" si="1"/>
        <v>82</v>
      </c>
      <c r="B87" s="25" t="s">
        <v>111</v>
      </c>
      <c r="C87" s="21">
        <f>ROUNDUP('1-й лист'!G96/2,0)</f>
        <v>0</v>
      </c>
      <c r="D87" s="17"/>
      <c r="E87" s="21">
        <f>ROUNDUP('1-й лист'!H96/2,0)</f>
        <v>3</v>
      </c>
      <c r="F87" s="19" t="s">
        <v>122</v>
      </c>
      <c r="G87" s="21">
        <f>ROUNDUP('1-й лист'!I96/2,0)</f>
        <v>1</v>
      </c>
      <c r="H87" s="19" t="s">
        <v>122</v>
      </c>
      <c r="I87" s="21">
        <f>ROUNDUP('1-й лист'!J96/2,0)</f>
        <v>0</v>
      </c>
      <c r="J87" s="17"/>
    </row>
    <row r="88" spans="1:10" ht="22.5" customHeight="1">
      <c r="A88" s="22">
        <f t="shared" si="1"/>
        <v>83</v>
      </c>
      <c r="B88" s="25" t="s">
        <v>112</v>
      </c>
      <c r="C88" s="21">
        <f>ROUNDUP('1-й лист'!G97/2,0)</f>
        <v>0</v>
      </c>
      <c r="D88" s="17"/>
      <c r="E88" s="21">
        <f>ROUNDUP('1-й лист'!H97/2,0)</f>
        <v>0</v>
      </c>
      <c r="F88" s="17"/>
      <c r="G88" s="21">
        <f>ROUNDUP('1-й лист'!I97/2,0)</f>
        <v>0</v>
      </c>
      <c r="H88" s="17"/>
      <c r="I88" s="21">
        <f>ROUNDUP('1-й лист'!J97/2,0)</f>
        <v>0</v>
      </c>
      <c r="J88" s="17"/>
    </row>
    <row r="89" spans="1:10" ht="21.75" customHeight="1">
      <c r="A89" s="22">
        <f t="shared" si="1"/>
        <v>84</v>
      </c>
      <c r="B89" s="25" t="s">
        <v>113</v>
      </c>
      <c r="C89" s="21">
        <f>ROUNDUP('1-й лист'!G98/2,0)</f>
        <v>0</v>
      </c>
      <c r="D89" s="17"/>
      <c r="E89" s="21">
        <f>ROUNDUP('1-й лист'!H98/2,0)</f>
        <v>0</v>
      </c>
      <c r="F89" s="19"/>
      <c r="G89" s="21">
        <f>ROUNDUP('1-й лист'!I98/2,0)</f>
        <v>0</v>
      </c>
      <c r="H89" s="19"/>
      <c r="I89" s="21">
        <f>ROUNDUP('1-й лист'!J98/2,0)</f>
        <v>0</v>
      </c>
      <c r="J89" s="17"/>
    </row>
    <row r="90" spans="1:10" ht="21.75" customHeight="1">
      <c r="A90" s="22">
        <f t="shared" si="1"/>
        <v>85</v>
      </c>
      <c r="B90" s="61" t="s">
        <v>80</v>
      </c>
      <c r="C90" s="21">
        <f>ROUNDUP('1-й лист'!G99/2,0)</f>
        <v>0</v>
      </c>
      <c r="D90" s="17"/>
      <c r="E90" s="21">
        <f>ROUNDUP('1-й лист'!H99/2,0)</f>
        <v>0</v>
      </c>
      <c r="F90" s="19"/>
      <c r="G90" s="21">
        <f>ROUNDUP('1-й лист'!I99/2,0)</f>
        <v>0</v>
      </c>
      <c r="H90" s="17"/>
      <c r="I90" s="21">
        <f>ROUNDUP('1-й лист'!J99/2,0)</f>
        <v>0</v>
      </c>
      <c r="J90" s="17"/>
    </row>
    <row r="91" spans="1:10" ht="30" customHeight="1">
      <c r="A91" s="22">
        <f t="shared" si="1"/>
        <v>86</v>
      </c>
      <c r="B91" s="62" t="s">
        <v>114</v>
      </c>
      <c r="C91" s="21">
        <f>ROUNDUP('1-й лист'!G100/2,0)</f>
        <v>0</v>
      </c>
      <c r="D91" s="17"/>
      <c r="E91" s="21">
        <f>ROUNDUP('1-й лист'!H100/2,0)</f>
        <v>0</v>
      </c>
      <c r="F91" s="17"/>
      <c r="G91" s="21">
        <f>ROUNDUP('1-й лист'!I100/2,0)</f>
        <v>0</v>
      </c>
      <c r="H91" s="17"/>
      <c r="I91" s="21">
        <f>ROUNDUP('1-й лист'!J100/2,0)</f>
        <v>0</v>
      </c>
      <c r="J91" s="17"/>
    </row>
    <row r="92" spans="1:10" ht="33" customHeight="1">
      <c r="A92" s="22">
        <f t="shared" si="1"/>
        <v>87</v>
      </c>
      <c r="B92" s="25" t="s">
        <v>115</v>
      </c>
      <c r="C92" s="21">
        <f>ROUNDUP('1-й лист'!G101/2,0)</f>
        <v>0</v>
      </c>
      <c r="D92" s="17"/>
      <c r="E92" s="21">
        <f>ROUNDUP('1-й лист'!H101/2,0)</f>
        <v>0</v>
      </c>
      <c r="F92" s="19"/>
      <c r="G92" s="21">
        <f>ROUNDUP('1-й лист'!I101/2,0)</f>
        <v>0</v>
      </c>
      <c r="H92" s="17"/>
      <c r="I92" s="21">
        <f>ROUNDUP('1-й лист'!J101/2,0)</f>
        <v>0</v>
      </c>
      <c r="J92" s="17"/>
    </row>
    <row r="93" spans="1:10" ht="34.5" customHeight="1">
      <c r="A93" s="22">
        <f t="shared" si="1"/>
        <v>88</v>
      </c>
      <c r="B93" s="25" t="s">
        <v>116</v>
      </c>
      <c r="C93" s="21">
        <f>ROUNDUP('1-й лист'!G102/2,0)</f>
        <v>0</v>
      </c>
      <c r="D93" s="17"/>
      <c r="E93" s="21">
        <f>ROUNDUP('1-й лист'!H102/2,0)</f>
        <v>0</v>
      </c>
      <c r="F93" s="17"/>
      <c r="G93" s="21">
        <f>ROUNDUP('1-й лист'!I102/2,0)</f>
        <v>0</v>
      </c>
      <c r="H93" s="17"/>
      <c r="I93" s="21">
        <f>ROUNDUP('1-й лист'!J102/2,0)</f>
        <v>0</v>
      </c>
      <c r="J93" s="17"/>
    </row>
    <row r="94" spans="1:10" ht="15.6">
      <c r="A94" s="63"/>
      <c r="B94" s="64"/>
      <c r="C94" s="28"/>
      <c r="D94" s="27"/>
      <c r="E94" s="28"/>
      <c r="F94" s="27"/>
      <c r="G94" s="28"/>
      <c r="H94" s="27"/>
      <c r="I94" s="28"/>
      <c r="J94" s="27"/>
    </row>
    <row r="95" spans="1:10" ht="15.6">
      <c r="A95" s="4"/>
      <c r="B95" s="26" t="s">
        <v>81</v>
      </c>
      <c r="C95" s="29"/>
      <c r="D95" s="83" t="s">
        <v>82</v>
      </c>
      <c r="E95" s="83"/>
      <c r="F95" s="83"/>
      <c r="G95" s="5"/>
      <c r="H95" s="5"/>
      <c r="I95" s="5"/>
      <c r="J95" s="5"/>
    </row>
    <row r="96" spans="1:10" ht="15.6">
      <c r="A96" s="4"/>
      <c r="B96" s="26" t="s">
        <v>90</v>
      </c>
      <c r="C96" s="30"/>
      <c r="D96" s="31" t="s">
        <v>91</v>
      </c>
      <c r="E96" s="31"/>
      <c r="F96" s="4"/>
      <c r="G96" s="5"/>
      <c r="H96" s="5"/>
      <c r="I96" s="5"/>
      <c r="J96" s="5"/>
    </row>
    <row r="97" spans="1:10" ht="15.6">
      <c r="A97" s="4"/>
      <c r="B97" s="26"/>
      <c r="C97" s="4"/>
      <c r="D97" s="4"/>
      <c r="E97" s="4"/>
      <c r="F97" s="4"/>
      <c r="G97" s="5"/>
      <c r="H97" s="5"/>
      <c r="I97" s="5"/>
      <c r="J97" s="5"/>
    </row>
    <row r="98" spans="1:10" ht="15.6">
      <c r="A98" s="4"/>
      <c r="B98" s="32">
        <v>44978</v>
      </c>
      <c r="C98" s="4"/>
      <c r="D98" s="4"/>
      <c r="E98" s="4"/>
      <c r="F98" s="4"/>
      <c r="G98" s="5"/>
      <c r="H98" s="5"/>
      <c r="I98" s="5"/>
      <c r="J98" s="5"/>
    </row>
    <row r="99" spans="1:10" ht="15.6">
      <c r="A99" s="4"/>
      <c r="B99" s="4" t="s">
        <v>83</v>
      </c>
      <c r="C99" s="4"/>
      <c r="D99" s="4"/>
      <c r="E99" s="4"/>
      <c r="F99" s="4"/>
      <c r="G99" s="5"/>
      <c r="H99" s="5"/>
      <c r="I99" s="5"/>
      <c r="J99" s="5"/>
    </row>
  </sheetData>
  <mergeCells count="9">
    <mergeCell ref="D95:F95"/>
    <mergeCell ref="B1:J1"/>
    <mergeCell ref="A3:A5"/>
    <mergeCell ref="B3:B5"/>
    <mergeCell ref="G4:H4"/>
    <mergeCell ref="I4:J4"/>
    <mergeCell ref="C4:D4"/>
    <mergeCell ref="E4:F4"/>
    <mergeCell ref="C3:J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9"/>
  <sheetViews>
    <sheetView topLeftCell="A67" zoomScale="115" zoomScaleNormal="130" workbookViewId="0">
      <selection activeCell="E74" sqref="E74"/>
    </sheetView>
  </sheetViews>
  <sheetFormatPr defaultColWidth="8.88671875" defaultRowHeight="16.5" customHeight="1"/>
  <cols>
    <col min="1" max="1" width="4.33203125" style="1" customWidth="1"/>
    <col min="2" max="2" width="35.44140625" style="2" customWidth="1"/>
    <col min="3" max="3" width="9" style="3" customWidth="1"/>
    <col min="4" max="4" width="11.44140625" style="3" customWidth="1"/>
    <col min="5" max="5" width="8.88671875" style="3" customWidth="1"/>
    <col min="6" max="6" width="16.33203125" style="3" customWidth="1"/>
    <col min="7" max="7" width="8.33203125" style="3" customWidth="1"/>
    <col min="8" max="8" width="11.33203125" style="3" customWidth="1"/>
    <col min="9" max="9" width="12.88671875" style="3" customWidth="1"/>
    <col min="10" max="10" width="17.44140625" style="3" customWidth="1"/>
    <col min="11" max="16384" width="8.88671875" style="1"/>
  </cols>
  <sheetData>
    <row r="1" spans="1:10" ht="16.5" customHeight="1">
      <c r="A1" s="4"/>
      <c r="B1" s="83"/>
      <c r="C1" s="93"/>
      <c r="D1" s="93"/>
      <c r="E1" s="93"/>
      <c r="F1" s="93"/>
      <c r="G1" s="93"/>
      <c r="H1" s="93"/>
      <c r="I1" s="93"/>
      <c r="J1" s="93"/>
    </row>
    <row r="2" spans="1:10" s="8" customFormat="1" ht="16.5" customHeight="1">
      <c r="A2" s="1"/>
      <c r="B2" s="7"/>
    </row>
    <row r="3" spans="1:10" s="8" customFormat="1" ht="16.5" customHeight="1">
      <c r="A3" s="94" t="s">
        <v>9</v>
      </c>
      <c r="B3" s="97" t="s">
        <v>10</v>
      </c>
      <c r="C3" s="100" t="s">
        <v>87</v>
      </c>
      <c r="D3" s="100"/>
      <c r="E3" s="100"/>
      <c r="F3" s="100"/>
      <c r="G3" s="100"/>
      <c r="H3" s="100"/>
      <c r="I3" s="100"/>
      <c r="J3" s="100"/>
    </row>
    <row r="4" spans="1:10" s="9" customFormat="1" ht="16.5" customHeight="1">
      <c r="A4" s="95"/>
      <c r="B4" s="98"/>
      <c r="C4" s="101" t="s">
        <v>11</v>
      </c>
      <c r="D4" s="102"/>
      <c r="E4" s="101" t="s">
        <v>12</v>
      </c>
      <c r="F4" s="103"/>
      <c r="G4" s="101" t="s">
        <v>13</v>
      </c>
      <c r="H4" s="103"/>
      <c r="I4" s="101" t="s">
        <v>14</v>
      </c>
      <c r="J4" s="103"/>
    </row>
    <row r="5" spans="1:10" s="9" customFormat="1" ht="50.25" customHeight="1">
      <c r="A5" s="96"/>
      <c r="B5" s="99"/>
      <c r="C5" s="6" t="s">
        <v>15</v>
      </c>
      <c r="D5" s="6" t="s">
        <v>84</v>
      </c>
      <c r="E5" s="6" t="s">
        <v>15</v>
      </c>
      <c r="F5" s="6" t="s">
        <v>84</v>
      </c>
      <c r="G5" s="6" t="s">
        <v>15</v>
      </c>
      <c r="H5" s="6" t="s">
        <v>84</v>
      </c>
      <c r="I5" s="6" t="s">
        <v>15</v>
      </c>
      <c r="J5" s="6" t="s">
        <v>84</v>
      </c>
    </row>
    <row r="6" spans="1:10" s="8" customFormat="1" ht="23.25" customHeight="1">
      <c r="A6" s="19">
        <v>1</v>
      </c>
      <c r="B6" s="23" t="s">
        <v>16</v>
      </c>
      <c r="C6" s="21">
        <f>ROUNDDOWN('1-й лист'!G15/2,0)</f>
        <v>0</v>
      </c>
      <c r="D6" s="17"/>
      <c r="E6" s="21">
        <f>ROUNDDOWN('1-й лист'!H15/2,0)</f>
        <v>2</v>
      </c>
      <c r="F6" s="19" t="s">
        <v>124</v>
      </c>
      <c r="G6" s="21">
        <f>ROUNDDOWN('1-й лист'!I15/2,0)</f>
        <v>0</v>
      </c>
      <c r="H6" s="17"/>
      <c r="I6" s="21">
        <f>ROUNDDOWN('1-й лист'!J15/2,0)</f>
        <v>0</v>
      </c>
      <c r="J6" s="17"/>
    </row>
    <row r="7" spans="1:10" s="8" customFormat="1" ht="24" customHeight="1">
      <c r="A7" s="19">
        <f>A6+1</f>
        <v>2</v>
      </c>
      <c r="B7" s="24" t="s">
        <v>17</v>
      </c>
      <c r="C7" s="21">
        <f>ROUNDDOWN('1-й лист'!G16/2,0)</f>
        <v>1</v>
      </c>
      <c r="D7" s="19" t="s">
        <v>124</v>
      </c>
      <c r="E7" s="21">
        <f>ROUNDDOWN('1-й лист'!H16/2,0)</f>
        <v>48</v>
      </c>
      <c r="F7" s="19" t="s">
        <v>124</v>
      </c>
      <c r="G7" s="21">
        <f>ROUNDDOWN('1-й лист'!I16/2,0)</f>
        <v>5</v>
      </c>
      <c r="H7" s="19" t="s">
        <v>124</v>
      </c>
      <c r="I7" s="21">
        <f>ROUNDDOWN('1-й лист'!J16/2,0)</f>
        <v>163</v>
      </c>
      <c r="J7" s="19" t="s">
        <v>124</v>
      </c>
    </row>
    <row r="8" spans="1:10" s="8" customFormat="1" ht="21.75" customHeight="1">
      <c r="A8" s="19">
        <f t="shared" ref="A8:A71" si="0">A7+1</f>
        <v>3</v>
      </c>
      <c r="B8" s="24" t="s">
        <v>18</v>
      </c>
      <c r="C8" s="21">
        <f>ROUNDDOWN('1-й лист'!G17/2,0)</f>
        <v>1</v>
      </c>
      <c r="D8" s="19" t="s">
        <v>124</v>
      </c>
      <c r="E8" s="21">
        <f>ROUNDDOWN('1-й лист'!H17/2,0)</f>
        <v>25</v>
      </c>
      <c r="F8" s="19" t="s">
        <v>124</v>
      </c>
      <c r="G8" s="21">
        <f>ROUNDDOWN('1-й лист'!I17/2,0)</f>
        <v>2</v>
      </c>
      <c r="H8" s="19" t="s">
        <v>124</v>
      </c>
      <c r="I8" s="21">
        <f>ROUNDDOWN('1-й лист'!J17/2,0)</f>
        <v>25</v>
      </c>
      <c r="J8" s="19" t="s">
        <v>124</v>
      </c>
    </row>
    <row r="9" spans="1:10" s="8" customFormat="1" ht="22.5" customHeight="1">
      <c r="A9" s="19">
        <f t="shared" si="0"/>
        <v>4</v>
      </c>
      <c r="B9" s="23" t="s">
        <v>19</v>
      </c>
      <c r="C9" s="21">
        <f>ROUNDDOWN('1-й лист'!G18/2,0)</f>
        <v>0</v>
      </c>
      <c r="D9" s="17"/>
      <c r="E9" s="21">
        <f>ROUNDDOWN('1-й лист'!H18/2,0)</f>
        <v>17</v>
      </c>
      <c r="F9" s="19" t="s">
        <v>124</v>
      </c>
      <c r="G9" s="21">
        <f>ROUNDDOWN('1-й лист'!I18/2,0)</f>
        <v>0</v>
      </c>
      <c r="H9" s="17"/>
      <c r="I9" s="21">
        <f>ROUNDDOWN('1-й лист'!J18/2,0)</f>
        <v>0</v>
      </c>
      <c r="J9" s="17"/>
    </row>
    <row r="10" spans="1:10" s="8" customFormat="1" ht="21" customHeight="1">
      <c r="A10" s="19">
        <f t="shared" si="0"/>
        <v>5</v>
      </c>
      <c r="B10" s="24" t="s">
        <v>20</v>
      </c>
      <c r="C10" s="21">
        <f>ROUNDDOWN('1-й лист'!G19/2,0)</f>
        <v>0</v>
      </c>
      <c r="D10" s="17"/>
      <c r="E10" s="21">
        <f>ROUNDDOWN('1-й лист'!H19/2,0)</f>
        <v>21</v>
      </c>
      <c r="F10" s="19" t="s">
        <v>124</v>
      </c>
      <c r="G10" s="21">
        <f>ROUNDDOWN('1-й лист'!I19/2,0)</f>
        <v>16</v>
      </c>
      <c r="H10" s="19" t="s">
        <v>124</v>
      </c>
      <c r="I10" s="21">
        <f>ROUNDDOWN('1-й лист'!J19/2,0)</f>
        <v>27</v>
      </c>
      <c r="J10" s="19" t="s">
        <v>124</v>
      </c>
    </row>
    <row r="11" spans="1:10" ht="29.25" customHeight="1">
      <c r="A11" s="19">
        <f t="shared" si="0"/>
        <v>6</v>
      </c>
      <c r="B11" s="23" t="s">
        <v>21</v>
      </c>
      <c r="C11" s="21">
        <f>ROUNDDOWN('1-й лист'!G20/2,0)</f>
        <v>0</v>
      </c>
      <c r="D11" s="17"/>
      <c r="E11" s="21">
        <f>ROUNDDOWN('1-й лист'!H20/2,0)</f>
        <v>0</v>
      </c>
      <c r="F11" s="17"/>
      <c r="G11" s="21">
        <f>ROUNDDOWN('1-й лист'!I20/2,0)</f>
        <v>0</v>
      </c>
      <c r="H11" s="17"/>
      <c r="I11" s="21">
        <f>ROUNDDOWN('1-й лист'!J20/2,0)</f>
        <v>3</v>
      </c>
      <c r="J11" s="19" t="s">
        <v>124</v>
      </c>
    </row>
    <row r="12" spans="1:10" ht="30" customHeight="1">
      <c r="A12" s="19">
        <f t="shared" si="0"/>
        <v>7</v>
      </c>
      <c r="B12" s="24" t="s">
        <v>93</v>
      </c>
      <c r="C12" s="21">
        <f>ROUNDDOWN('1-й лист'!G21/2,0)</f>
        <v>0</v>
      </c>
      <c r="D12" s="17"/>
      <c r="E12" s="21">
        <f>ROUNDDOWN('1-й лист'!H21/2,0)</f>
        <v>0</v>
      </c>
      <c r="F12" s="17"/>
      <c r="G12" s="21">
        <f>ROUNDDOWN('1-й лист'!I21/2,0)</f>
        <v>0</v>
      </c>
      <c r="H12" s="19"/>
      <c r="I12" s="21">
        <f>ROUNDDOWN('1-й лист'!J21/2,0)</f>
        <v>6</v>
      </c>
      <c r="J12" s="19" t="s">
        <v>124</v>
      </c>
    </row>
    <row r="13" spans="1:10" ht="27" customHeight="1">
      <c r="A13" s="19">
        <f t="shared" si="0"/>
        <v>8</v>
      </c>
      <c r="B13" s="23" t="s">
        <v>22</v>
      </c>
      <c r="C13" s="21">
        <f>ROUNDDOWN('1-й лист'!G22/2,0)</f>
        <v>0</v>
      </c>
      <c r="D13" s="17"/>
      <c r="E13" s="21">
        <f>ROUNDDOWN('1-й лист'!H22/2,0)</f>
        <v>2</v>
      </c>
      <c r="F13" s="19" t="s">
        <v>124</v>
      </c>
      <c r="G13" s="21">
        <f>ROUNDDOWN('1-й лист'!I22/2,0)</f>
        <v>0</v>
      </c>
      <c r="H13" s="17"/>
      <c r="I13" s="21">
        <f>ROUNDDOWN('1-й лист'!J22/2,0)</f>
        <v>0</v>
      </c>
      <c r="J13" s="17"/>
    </row>
    <row r="14" spans="1:10" ht="48" customHeight="1">
      <c r="A14" s="19">
        <f t="shared" si="0"/>
        <v>9</v>
      </c>
      <c r="B14" s="23" t="s">
        <v>23</v>
      </c>
      <c r="C14" s="21">
        <f>ROUNDDOWN('1-й лист'!G23/2,0)</f>
        <v>0</v>
      </c>
      <c r="D14" s="17"/>
      <c r="E14" s="21">
        <f>ROUNDDOWN('1-й лист'!H23/2,0)</f>
        <v>2</v>
      </c>
      <c r="F14" s="19" t="s">
        <v>124</v>
      </c>
      <c r="G14" s="21">
        <f>ROUNDDOWN('1-й лист'!I23/2,0)</f>
        <v>0</v>
      </c>
      <c r="H14" s="17"/>
      <c r="I14" s="21">
        <f>ROUNDDOWN('1-й лист'!J23/2,0)</f>
        <v>0</v>
      </c>
      <c r="J14" s="17"/>
    </row>
    <row r="15" spans="1:10" ht="42.75" customHeight="1">
      <c r="A15" s="19">
        <f t="shared" si="0"/>
        <v>10</v>
      </c>
      <c r="B15" s="23" t="s">
        <v>24</v>
      </c>
      <c r="C15" s="21">
        <f>ROUNDDOWN('1-й лист'!G24/2,0)</f>
        <v>0</v>
      </c>
      <c r="D15" s="17"/>
      <c r="E15" s="21">
        <f>ROUNDDOWN('1-й лист'!H24/2,0)</f>
        <v>2</v>
      </c>
      <c r="F15" s="19" t="s">
        <v>124</v>
      </c>
      <c r="G15" s="21">
        <f>ROUNDDOWN('1-й лист'!I24/2,0)</f>
        <v>0</v>
      </c>
      <c r="H15" s="17"/>
      <c r="I15" s="21">
        <f>ROUNDDOWN('1-й лист'!J24/2,0)</f>
        <v>0</v>
      </c>
      <c r="J15" s="17"/>
    </row>
    <row r="16" spans="1:10" ht="27.75" customHeight="1">
      <c r="A16" s="19">
        <f t="shared" si="0"/>
        <v>11</v>
      </c>
      <c r="B16" s="23" t="s">
        <v>25</v>
      </c>
      <c r="C16" s="21">
        <f>ROUNDDOWN('1-й лист'!G25/2,0)</f>
        <v>0</v>
      </c>
      <c r="D16" s="17"/>
      <c r="E16" s="21">
        <f>ROUNDDOWN('1-й лист'!H25/2,0)</f>
        <v>8</v>
      </c>
      <c r="F16" s="19" t="s">
        <v>124</v>
      </c>
      <c r="G16" s="21">
        <f>ROUNDDOWN('1-й лист'!I25/2,0)</f>
        <v>0</v>
      </c>
      <c r="H16" s="17"/>
      <c r="I16" s="21">
        <f>ROUNDDOWN('1-й лист'!J25/2,0)</f>
        <v>0</v>
      </c>
      <c r="J16" s="17"/>
    </row>
    <row r="17" spans="1:10" ht="31.5" customHeight="1">
      <c r="A17" s="19">
        <f t="shared" si="0"/>
        <v>12</v>
      </c>
      <c r="B17" s="23" t="s">
        <v>26</v>
      </c>
      <c r="C17" s="21">
        <f>ROUNDDOWN('1-й лист'!G26/2,0)</f>
        <v>2</v>
      </c>
      <c r="D17" s="19" t="s">
        <v>124</v>
      </c>
      <c r="E17" s="21">
        <f>ROUNDDOWN('1-й лист'!H26/2,0)</f>
        <v>2</v>
      </c>
      <c r="F17" s="19" t="s">
        <v>124</v>
      </c>
      <c r="G17" s="21">
        <f>ROUNDDOWN('1-й лист'!I26/2,0)</f>
        <v>0</v>
      </c>
      <c r="H17" s="19"/>
      <c r="I17" s="21">
        <f>ROUNDDOWN('1-й лист'!J26/2,0)</f>
        <v>0</v>
      </c>
      <c r="J17" s="19"/>
    </row>
    <row r="18" spans="1:10" ht="22.5" customHeight="1">
      <c r="A18" s="19">
        <f t="shared" si="0"/>
        <v>13</v>
      </c>
      <c r="B18" s="23" t="s">
        <v>27</v>
      </c>
      <c r="C18" s="21">
        <f>ROUNDDOWN('1-й лист'!G27/2,0)</f>
        <v>4</v>
      </c>
      <c r="D18" s="19" t="s">
        <v>124</v>
      </c>
      <c r="E18" s="21">
        <f>ROUNDDOWN('1-й лист'!H27/2,0)</f>
        <v>17</v>
      </c>
      <c r="F18" s="19" t="s">
        <v>124</v>
      </c>
      <c r="G18" s="21">
        <f>ROUNDDOWN('1-й лист'!I27/2,0)</f>
        <v>3</v>
      </c>
      <c r="H18" s="19" t="s">
        <v>124</v>
      </c>
      <c r="I18" s="21">
        <f>ROUNDDOWN('1-й лист'!J27/2,0)</f>
        <v>5</v>
      </c>
      <c r="J18" s="19" t="s">
        <v>124</v>
      </c>
    </row>
    <row r="19" spans="1:10" ht="29.25" customHeight="1">
      <c r="A19" s="19">
        <f t="shared" si="0"/>
        <v>14</v>
      </c>
      <c r="B19" s="23" t="s">
        <v>94</v>
      </c>
      <c r="C19" s="21">
        <f>ROUNDDOWN('1-й лист'!G28/2,0)</f>
        <v>3</v>
      </c>
      <c r="D19" s="19" t="s">
        <v>124</v>
      </c>
      <c r="E19" s="21">
        <f>ROUNDDOWN('1-й лист'!H28/2,0)</f>
        <v>12</v>
      </c>
      <c r="F19" s="19" t="s">
        <v>124</v>
      </c>
      <c r="G19" s="21">
        <f>ROUNDDOWN('1-й лист'!I28/2,0)</f>
        <v>2</v>
      </c>
      <c r="H19" s="19" t="s">
        <v>124</v>
      </c>
      <c r="I19" s="21">
        <f>ROUNDDOWN('1-й лист'!J28/2,0)</f>
        <v>12</v>
      </c>
      <c r="J19" s="19" t="s">
        <v>124</v>
      </c>
    </row>
    <row r="20" spans="1:10" ht="27" customHeight="1">
      <c r="A20" s="19">
        <f t="shared" si="0"/>
        <v>15</v>
      </c>
      <c r="B20" s="23" t="s">
        <v>28</v>
      </c>
      <c r="C20" s="21">
        <f>ROUNDDOWN('1-й лист'!G29/2,0)</f>
        <v>1</v>
      </c>
      <c r="D20" s="19" t="s">
        <v>124</v>
      </c>
      <c r="E20" s="21">
        <f>ROUNDDOWN('1-й лист'!H29/2,0)</f>
        <v>3</v>
      </c>
      <c r="F20" s="19" t="s">
        <v>124</v>
      </c>
      <c r="G20" s="21">
        <f>ROUNDDOWN('1-й лист'!I29/2,0)</f>
        <v>0</v>
      </c>
      <c r="H20" s="19"/>
      <c r="I20" s="21">
        <f>ROUNDDOWN('1-й лист'!J29/2,0)</f>
        <v>1</v>
      </c>
      <c r="J20" s="19" t="s">
        <v>124</v>
      </c>
    </row>
    <row r="21" spans="1:10" ht="22.5" customHeight="1">
      <c r="A21" s="19">
        <f t="shared" si="0"/>
        <v>16</v>
      </c>
      <c r="B21" s="23" t="s">
        <v>29</v>
      </c>
      <c r="C21" s="21">
        <f>ROUNDDOWN('1-й лист'!G30/2,0)</f>
        <v>6</v>
      </c>
      <c r="D21" s="19" t="s">
        <v>124</v>
      </c>
      <c r="E21" s="21">
        <f>ROUNDDOWN('1-й лист'!H30/2,0)</f>
        <v>27</v>
      </c>
      <c r="F21" s="19" t="s">
        <v>124</v>
      </c>
      <c r="G21" s="21">
        <f>ROUNDDOWN('1-й лист'!I30/2,0)</f>
        <v>3</v>
      </c>
      <c r="H21" s="19" t="s">
        <v>124</v>
      </c>
      <c r="I21" s="21">
        <f>ROUNDDOWN('1-й лист'!J30/2,0)</f>
        <v>11</v>
      </c>
      <c r="J21" s="19" t="s">
        <v>124</v>
      </c>
    </row>
    <row r="22" spans="1:10" ht="24.75" customHeight="1">
      <c r="A22" s="19">
        <f t="shared" si="0"/>
        <v>17</v>
      </c>
      <c r="B22" s="23" t="s">
        <v>30</v>
      </c>
      <c r="C22" s="21">
        <f>ROUNDDOWN('1-й лист'!G31/2,0)</f>
        <v>3</v>
      </c>
      <c r="D22" s="19" t="s">
        <v>124</v>
      </c>
      <c r="E22" s="21">
        <f>ROUNDDOWN('1-й лист'!H31/2,0)</f>
        <v>16</v>
      </c>
      <c r="F22" s="19" t="s">
        <v>124</v>
      </c>
      <c r="G22" s="21">
        <f>ROUNDDOWN('1-й лист'!I31/2,0)</f>
        <v>2</v>
      </c>
      <c r="H22" s="19" t="s">
        <v>124</v>
      </c>
      <c r="I22" s="21">
        <f>ROUNDDOWN('1-й лист'!J31/2,0)</f>
        <v>10</v>
      </c>
      <c r="J22" s="19" t="s">
        <v>124</v>
      </c>
    </row>
    <row r="23" spans="1:10" ht="24.75" customHeight="1">
      <c r="A23" s="19">
        <f t="shared" si="0"/>
        <v>18</v>
      </c>
      <c r="B23" s="23" t="s">
        <v>31</v>
      </c>
      <c r="C23" s="21">
        <f>ROUNDDOWN('1-й лист'!G32/2,0)</f>
        <v>2</v>
      </c>
      <c r="D23" s="19" t="s">
        <v>124</v>
      </c>
      <c r="E23" s="21">
        <f>ROUNDDOWN('1-й лист'!H32/2,0)</f>
        <v>11</v>
      </c>
      <c r="F23" s="19" t="s">
        <v>124</v>
      </c>
      <c r="G23" s="21">
        <f>ROUNDDOWN('1-й лист'!I32/2,0)</f>
        <v>3</v>
      </c>
      <c r="H23" s="19" t="s">
        <v>88</v>
      </c>
      <c r="I23" s="21">
        <f>ROUNDDOWN('1-й лист'!J32/2,0)</f>
        <v>2</v>
      </c>
      <c r="J23" s="19" t="s">
        <v>88</v>
      </c>
    </row>
    <row r="24" spans="1:10" ht="33" customHeight="1">
      <c r="A24" s="19">
        <f t="shared" si="0"/>
        <v>19</v>
      </c>
      <c r="B24" s="23" t="s">
        <v>32</v>
      </c>
      <c r="C24" s="21">
        <f>ROUNDDOWN('1-й лист'!G33/2,0)</f>
        <v>9</v>
      </c>
      <c r="D24" s="19" t="s">
        <v>124</v>
      </c>
      <c r="E24" s="21">
        <f>ROUNDDOWN('1-й лист'!H33/2,0)</f>
        <v>54</v>
      </c>
      <c r="F24" s="19" t="s">
        <v>124</v>
      </c>
      <c r="G24" s="21">
        <f>ROUNDDOWN('1-й лист'!I33/2,0)</f>
        <v>8</v>
      </c>
      <c r="H24" s="19" t="s">
        <v>124</v>
      </c>
      <c r="I24" s="21">
        <f>ROUNDDOWN('1-й лист'!J33/2,0)</f>
        <v>16</v>
      </c>
      <c r="J24" s="19" t="s">
        <v>124</v>
      </c>
    </row>
    <row r="25" spans="1:10" ht="25.5" customHeight="1">
      <c r="A25" s="19">
        <f t="shared" si="0"/>
        <v>20</v>
      </c>
      <c r="B25" s="23" t="s">
        <v>33</v>
      </c>
      <c r="C25" s="21">
        <f>ROUNDDOWN('1-й лист'!G34/2,0)</f>
        <v>1</v>
      </c>
      <c r="D25" s="19" t="s">
        <v>125</v>
      </c>
      <c r="E25" s="21">
        <f>ROUNDDOWN('1-й лист'!H34/2,0)</f>
        <v>1</v>
      </c>
      <c r="F25" s="19" t="s">
        <v>126</v>
      </c>
      <c r="G25" s="21">
        <f>ROUNDDOWN('1-й лист'!I34/2,0)</f>
        <v>0</v>
      </c>
      <c r="H25" s="19"/>
      <c r="I25" s="21">
        <f>ROUNDDOWN('1-й лист'!J34/2,0)</f>
        <v>0</v>
      </c>
      <c r="J25" s="19"/>
    </row>
    <row r="26" spans="1:10" ht="21" customHeight="1">
      <c r="A26" s="19">
        <f t="shared" si="0"/>
        <v>21</v>
      </c>
      <c r="B26" s="23" t="s">
        <v>34</v>
      </c>
      <c r="C26" s="21">
        <f>ROUNDDOWN('1-й лист'!G35/2,0)</f>
        <v>5</v>
      </c>
      <c r="D26" s="19" t="s">
        <v>125</v>
      </c>
      <c r="E26" s="21">
        <f>ROUNDDOWN('1-й лист'!H35/2,0)</f>
        <v>27</v>
      </c>
      <c r="F26" s="19" t="s">
        <v>126</v>
      </c>
      <c r="G26" s="21">
        <f>ROUNDDOWN('1-й лист'!I35/2,0)</f>
        <v>4</v>
      </c>
      <c r="H26" s="19" t="s">
        <v>124</v>
      </c>
      <c r="I26" s="21">
        <f>ROUNDDOWN('1-й лист'!J35/2,0)</f>
        <v>6</v>
      </c>
      <c r="J26" s="19" t="s">
        <v>124</v>
      </c>
    </row>
    <row r="27" spans="1:10" ht="22.5" customHeight="1">
      <c r="A27" s="19">
        <f t="shared" si="0"/>
        <v>22</v>
      </c>
      <c r="B27" s="23" t="s">
        <v>35</v>
      </c>
      <c r="C27" s="21">
        <f>ROUNDDOWN('1-й лист'!G36/2,0)</f>
        <v>4</v>
      </c>
      <c r="D27" s="19" t="s">
        <v>125</v>
      </c>
      <c r="E27" s="21">
        <f>ROUNDDOWN('1-й лист'!H36/2,0)</f>
        <v>23</v>
      </c>
      <c r="F27" s="19" t="s">
        <v>126</v>
      </c>
      <c r="G27" s="21">
        <f>ROUNDDOWN('1-й лист'!I36/2,0)</f>
        <v>2</v>
      </c>
      <c r="H27" s="19" t="s">
        <v>124</v>
      </c>
      <c r="I27" s="21">
        <f>ROUNDDOWN('1-й лист'!J36/2,0)</f>
        <v>8</v>
      </c>
      <c r="J27" s="19" t="s">
        <v>124</v>
      </c>
    </row>
    <row r="28" spans="1:10" ht="23.25" customHeight="1">
      <c r="A28" s="19">
        <f t="shared" si="0"/>
        <v>23</v>
      </c>
      <c r="B28" s="23" t="s">
        <v>36</v>
      </c>
      <c r="C28" s="21">
        <f>ROUNDDOWN('1-й лист'!G37/2,0)</f>
        <v>4</v>
      </c>
      <c r="D28" s="19" t="s">
        <v>125</v>
      </c>
      <c r="E28" s="21">
        <f>ROUNDDOWN('1-й лист'!H37/2,0)</f>
        <v>31</v>
      </c>
      <c r="F28" s="19" t="s">
        <v>126</v>
      </c>
      <c r="G28" s="21">
        <f>ROUNDDOWN('1-й лист'!I37/2,0)</f>
        <v>4</v>
      </c>
      <c r="H28" s="19" t="s">
        <v>124</v>
      </c>
      <c r="I28" s="21">
        <f>ROUNDDOWN('1-й лист'!J37/2,0)</f>
        <v>8</v>
      </c>
      <c r="J28" s="19" t="s">
        <v>124</v>
      </c>
    </row>
    <row r="29" spans="1:10" ht="27" customHeight="1">
      <c r="A29" s="19">
        <f t="shared" si="0"/>
        <v>24</v>
      </c>
      <c r="B29" s="23" t="s">
        <v>37</v>
      </c>
      <c r="C29" s="21">
        <f>ROUNDDOWN('1-й лист'!G38/2,0)</f>
        <v>8</v>
      </c>
      <c r="D29" s="19" t="s">
        <v>125</v>
      </c>
      <c r="E29" s="21">
        <f>ROUNDDOWN('1-й лист'!H38/2,0)</f>
        <v>41</v>
      </c>
      <c r="F29" s="19" t="s">
        <v>126</v>
      </c>
      <c r="G29" s="21">
        <f>ROUNDDOWN('1-й лист'!I38/2,0)</f>
        <v>4</v>
      </c>
      <c r="H29" s="19" t="s">
        <v>124</v>
      </c>
      <c r="I29" s="21">
        <f>ROUNDDOWN('1-й лист'!J38/2,0)</f>
        <v>22</v>
      </c>
      <c r="J29" s="19" t="s">
        <v>124</v>
      </c>
    </row>
    <row r="30" spans="1:10" ht="23.25" customHeight="1">
      <c r="A30" s="19">
        <f t="shared" si="0"/>
        <v>25</v>
      </c>
      <c r="B30" s="23" t="s">
        <v>38</v>
      </c>
      <c r="C30" s="21">
        <f>ROUNDDOWN('1-й лист'!G39/2,0)</f>
        <v>10</v>
      </c>
      <c r="D30" s="19" t="s">
        <v>125</v>
      </c>
      <c r="E30" s="21">
        <f>ROUNDDOWN('1-й лист'!H39/2,0)</f>
        <v>19</v>
      </c>
      <c r="F30" s="19" t="s">
        <v>126</v>
      </c>
      <c r="G30" s="21">
        <f>ROUNDDOWN('1-й лист'!I39/2,0)</f>
        <v>3</v>
      </c>
      <c r="H30" s="19" t="s">
        <v>124</v>
      </c>
      <c r="I30" s="21">
        <f>ROUNDDOWN('1-й лист'!J39/2,0)</f>
        <v>23</v>
      </c>
      <c r="J30" s="19" t="s">
        <v>124</v>
      </c>
    </row>
    <row r="31" spans="1:10" ht="20.25" customHeight="1">
      <c r="A31" s="19">
        <f t="shared" si="0"/>
        <v>26</v>
      </c>
      <c r="B31" s="23" t="s">
        <v>39</v>
      </c>
      <c r="C31" s="21">
        <f>ROUNDDOWN('1-й лист'!G40/2,0)</f>
        <v>5</v>
      </c>
      <c r="D31" s="19" t="s">
        <v>125</v>
      </c>
      <c r="E31" s="21">
        <f>ROUNDDOWN('1-й лист'!H40/2,0)</f>
        <v>45</v>
      </c>
      <c r="F31" s="19" t="s">
        <v>126</v>
      </c>
      <c r="G31" s="21">
        <f>ROUNDDOWN('1-й лист'!I40/2,0)</f>
        <v>8</v>
      </c>
      <c r="H31" s="19" t="s">
        <v>124</v>
      </c>
      <c r="I31" s="21">
        <f>ROUNDDOWN('1-й лист'!J40/2,0)</f>
        <v>24</v>
      </c>
      <c r="J31" s="19" t="s">
        <v>124</v>
      </c>
    </row>
    <row r="32" spans="1:10" ht="22.5" customHeight="1">
      <c r="A32" s="19">
        <f t="shared" si="0"/>
        <v>27</v>
      </c>
      <c r="B32" s="23" t="s">
        <v>40</v>
      </c>
      <c r="C32" s="21">
        <f>ROUNDDOWN('1-й лист'!G41/2,0)</f>
        <v>13</v>
      </c>
      <c r="D32" s="19" t="s">
        <v>125</v>
      </c>
      <c r="E32" s="21">
        <f>ROUNDDOWN('1-й лист'!H41/2,0)</f>
        <v>13</v>
      </c>
      <c r="F32" s="19" t="s">
        <v>126</v>
      </c>
      <c r="G32" s="21">
        <f>ROUNDDOWN('1-й лист'!I41/2,0)</f>
        <v>4</v>
      </c>
      <c r="H32" s="19" t="s">
        <v>124</v>
      </c>
      <c r="I32" s="21">
        <f>ROUNDDOWN('1-й лист'!J41/2,0)</f>
        <v>9</v>
      </c>
      <c r="J32" s="19" t="s">
        <v>124</v>
      </c>
    </row>
    <row r="33" spans="1:10" ht="21.75" customHeight="1">
      <c r="A33" s="19">
        <f t="shared" si="0"/>
        <v>28</v>
      </c>
      <c r="B33" s="23" t="s">
        <v>41</v>
      </c>
      <c r="C33" s="21">
        <f>ROUNDDOWN('1-й лист'!G42/2,0)</f>
        <v>2</v>
      </c>
      <c r="D33" s="19" t="s">
        <v>126</v>
      </c>
      <c r="E33" s="21">
        <f>ROUNDDOWN('1-й лист'!H42/2,0)</f>
        <v>2</v>
      </c>
      <c r="F33" s="19" t="s">
        <v>126</v>
      </c>
      <c r="G33" s="21">
        <f>ROUNDDOWN('1-й лист'!I42/2,0)</f>
        <v>0</v>
      </c>
      <c r="H33" s="19"/>
      <c r="I33" s="21">
        <f>ROUNDDOWN('1-й лист'!J42/2,0)</f>
        <v>1</v>
      </c>
      <c r="J33" s="19" t="s">
        <v>125</v>
      </c>
    </row>
    <row r="34" spans="1:10" ht="24" customHeight="1">
      <c r="A34" s="19">
        <f t="shared" si="0"/>
        <v>29</v>
      </c>
      <c r="B34" s="23" t="s">
        <v>95</v>
      </c>
      <c r="C34" s="21">
        <f>ROUNDDOWN('1-й лист'!G43/2,0)</f>
        <v>0</v>
      </c>
      <c r="D34" s="19"/>
      <c r="E34" s="21">
        <f>ROUNDDOWN('1-й лист'!H43/2,0)</f>
        <v>0</v>
      </c>
      <c r="F34" s="19"/>
      <c r="G34" s="21">
        <f>ROUNDDOWN('1-й лист'!I43/2,0)</f>
        <v>0</v>
      </c>
      <c r="H34" s="19"/>
      <c r="I34" s="21">
        <f>ROUNDDOWN('1-й лист'!J43/2,0)</f>
        <v>0</v>
      </c>
      <c r="J34" s="19"/>
    </row>
    <row r="35" spans="1:10" ht="27" customHeight="1">
      <c r="A35" s="19">
        <f t="shared" si="0"/>
        <v>30</v>
      </c>
      <c r="B35" s="23" t="s">
        <v>42</v>
      </c>
      <c r="C35" s="21">
        <f>ROUNDDOWN('1-й лист'!G44/2,0)</f>
        <v>5</v>
      </c>
      <c r="D35" s="19" t="s">
        <v>125</v>
      </c>
      <c r="E35" s="21">
        <f>ROUNDDOWN('1-й лист'!H44/2,0)</f>
        <v>36</v>
      </c>
      <c r="F35" s="19" t="s">
        <v>126</v>
      </c>
      <c r="G35" s="21">
        <f>ROUNDDOWN('1-й лист'!I44/2,0)</f>
        <v>6</v>
      </c>
      <c r="H35" s="19" t="s">
        <v>128</v>
      </c>
      <c r="I35" s="21">
        <f>ROUNDDOWN('1-й лист'!J44/2,0)</f>
        <v>9</v>
      </c>
      <c r="J35" s="19" t="s">
        <v>125</v>
      </c>
    </row>
    <row r="36" spans="1:10" ht="20.25" customHeight="1">
      <c r="A36" s="19">
        <f t="shared" si="0"/>
        <v>31</v>
      </c>
      <c r="B36" s="23" t="s">
        <v>96</v>
      </c>
      <c r="C36" s="21">
        <f>ROUNDDOWN('1-й лист'!G45/2,0)</f>
        <v>0</v>
      </c>
      <c r="D36" s="19"/>
      <c r="E36" s="21">
        <f>ROUNDDOWN('1-й лист'!H45/2,0)</f>
        <v>0</v>
      </c>
      <c r="F36" s="19"/>
      <c r="G36" s="21">
        <f>ROUNDDOWN('1-й лист'!I45/2,0)</f>
        <v>0</v>
      </c>
      <c r="H36" s="19"/>
      <c r="I36" s="21">
        <f>ROUNDDOWN('1-й лист'!J45/2,0)</f>
        <v>4</v>
      </c>
      <c r="J36" s="19" t="s">
        <v>125</v>
      </c>
    </row>
    <row r="37" spans="1:10" ht="24" customHeight="1">
      <c r="A37" s="19">
        <f t="shared" si="0"/>
        <v>32</v>
      </c>
      <c r="B37" s="23" t="s">
        <v>43</v>
      </c>
      <c r="C37" s="21">
        <f>ROUNDDOWN('1-й лист'!G46/2,0)</f>
        <v>2</v>
      </c>
      <c r="D37" s="19" t="s">
        <v>125</v>
      </c>
      <c r="E37" s="21">
        <f>ROUNDDOWN('1-й лист'!H46/2,0)</f>
        <v>2</v>
      </c>
      <c r="F37" s="19" t="s">
        <v>126</v>
      </c>
      <c r="G37" s="21">
        <f>ROUNDDOWN('1-й лист'!I46/2,0)</f>
        <v>2</v>
      </c>
      <c r="H37" s="19" t="s">
        <v>128</v>
      </c>
      <c r="I37" s="21">
        <f>ROUNDDOWN('1-й лист'!J46/2,0)</f>
        <v>0</v>
      </c>
      <c r="J37" s="19"/>
    </row>
    <row r="38" spans="1:10" ht="29.25" customHeight="1">
      <c r="A38" s="19">
        <f t="shared" si="0"/>
        <v>33</v>
      </c>
      <c r="B38" s="23" t="s">
        <v>44</v>
      </c>
      <c r="C38" s="21">
        <f>ROUNDDOWN('1-й лист'!G47/2,0)</f>
        <v>16</v>
      </c>
      <c r="D38" s="19" t="s">
        <v>125</v>
      </c>
      <c r="E38" s="21">
        <f>ROUNDDOWN('1-й лист'!H47/2,0)</f>
        <v>61</v>
      </c>
      <c r="F38" s="19" t="s">
        <v>126</v>
      </c>
      <c r="G38" s="21">
        <f>ROUNDDOWN('1-й лист'!I47/2,0)</f>
        <v>3</v>
      </c>
      <c r="H38" s="19" t="s">
        <v>128</v>
      </c>
      <c r="I38" s="21">
        <f>ROUNDDOWN('1-й лист'!J47/2,0)</f>
        <v>53</v>
      </c>
      <c r="J38" s="19" t="s">
        <v>125</v>
      </c>
    </row>
    <row r="39" spans="1:10" ht="21" customHeight="1">
      <c r="A39" s="19">
        <f t="shared" si="0"/>
        <v>34</v>
      </c>
      <c r="B39" s="23" t="s">
        <v>45</v>
      </c>
      <c r="C39" s="21">
        <f>ROUNDDOWN('1-й лист'!G48/2,0)</f>
        <v>2</v>
      </c>
      <c r="D39" s="19" t="s">
        <v>127</v>
      </c>
      <c r="E39" s="21">
        <f>ROUNDDOWN('1-й лист'!H48/2,0)</f>
        <v>14</v>
      </c>
      <c r="F39" s="19" t="s">
        <v>126</v>
      </c>
      <c r="G39" s="21">
        <f>ROUNDDOWN('1-й лист'!I48/2,0)</f>
        <v>2</v>
      </c>
      <c r="H39" s="19" t="s">
        <v>128</v>
      </c>
      <c r="I39" s="21">
        <f>ROUNDDOWN('1-й лист'!J48/2,0)</f>
        <v>1</v>
      </c>
      <c r="J39" s="19" t="s">
        <v>125</v>
      </c>
    </row>
    <row r="40" spans="1:10" ht="21" customHeight="1">
      <c r="A40" s="19">
        <f t="shared" si="0"/>
        <v>35</v>
      </c>
      <c r="B40" s="23" t="s">
        <v>46</v>
      </c>
      <c r="C40" s="21">
        <f>ROUNDDOWN('1-й лист'!G49/2,0)</f>
        <v>0</v>
      </c>
      <c r="D40" s="17"/>
      <c r="E40" s="21">
        <f>ROUNDDOWN('1-й лист'!H49/2,0)</f>
        <v>21</v>
      </c>
      <c r="F40" s="19" t="s">
        <v>126</v>
      </c>
      <c r="G40" s="21">
        <f>ROUNDDOWN('1-й лист'!I49/2,0)</f>
        <v>1</v>
      </c>
      <c r="H40" s="19" t="s">
        <v>128</v>
      </c>
      <c r="I40" s="21">
        <f>ROUNDDOWN('1-й лист'!J49/2,0)</f>
        <v>0</v>
      </c>
      <c r="J40" s="17"/>
    </row>
    <row r="41" spans="1:10" ht="21.75" customHeight="1">
      <c r="A41" s="19">
        <f t="shared" si="0"/>
        <v>36</v>
      </c>
      <c r="B41" s="23" t="s">
        <v>47</v>
      </c>
      <c r="C41" s="21">
        <f>ROUNDDOWN('1-й лист'!G50/2,0)</f>
        <v>0</v>
      </c>
      <c r="D41" s="17"/>
      <c r="E41" s="21">
        <f>ROUNDDOWN('1-й лист'!H50/2,0)</f>
        <v>16</v>
      </c>
      <c r="F41" s="19" t="s">
        <v>126</v>
      </c>
      <c r="G41" s="21">
        <f>ROUNDDOWN('1-й лист'!I50/2,0)</f>
        <v>2</v>
      </c>
      <c r="H41" s="19" t="s">
        <v>128</v>
      </c>
      <c r="I41" s="21">
        <f>ROUNDDOWN('1-й лист'!J50/2,0)</f>
        <v>0</v>
      </c>
      <c r="J41" s="17"/>
    </row>
    <row r="42" spans="1:10" ht="21.75" customHeight="1">
      <c r="A42" s="19">
        <f t="shared" si="0"/>
        <v>37</v>
      </c>
      <c r="B42" s="23" t="s">
        <v>48</v>
      </c>
      <c r="C42" s="21">
        <f>ROUNDDOWN('1-й лист'!G51/2,0)</f>
        <v>0</v>
      </c>
      <c r="D42" s="17"/>
      <c r="E42" s="21">
        <f>ROUNDDOWN('1-й лист'!H51/2,0)</f>
        <v>40</v>
      </c>
      <c r="F42" s="19" t="s">
        <v>126</v>
      </c>
      <c r="G42" s="21">
        <f>ROUNDDOWN('1-й лист'!I51/2,0)</f>
        <v>2</v>
      </c>
      <c r="H42" s="19" t="s">
        <v>128</v>
      </c>
      <c r="I42" s="21">
        <f>ROUNDDOWN('1-й лист'!J51/2,0)</f>
        <v>0</v>
      </c>
      <c r="J42" s="17"/>
    </row>
    <row r="43" spans="1:10" ht="24.75" customHeight="1">
      <c r="A43" s="19">
        <f t="shared" si="0"/>
        <v>38</v>
      </c>
      <c r="B43" s="23" t="s">
        <v>49</v>
      </c>
      <c r="C43" s="21">
        <f>ROUNDDOWN('1-й лист'!G52/2,0)</f>
        <v>0</v>
      </c>
      <c r="D43" s="17"/>
      <c r="E43" s="21">
        <f>ROUNDDOWN('1-й лист'!H52/2,0)</f>
        <v>37</v>
      </c>
      <c r="F43" s="19" t="s">
        <v>126</v>
      </c>
      <c r="G43" s="21">
        <f>ROUNDDOWN('1-й лист'!I52/2,0)</f>
        <v>3</v>
      </c>
      <c r="H43" s="19" t="s">
        <v>128</v>
      </c>
      <c r="I43" s="21">
        <f>ROUNDDOWN('1-й лист'!J52/2,0)</f>
        <v>0</v>
      </c>
      <c r="J43" s="17"/>
    </row>
    <row r="44" spans="1:10" ht="21.75" customHeight="1">
      <c r="A44" s="19">
        <f t="shared" si="0"/>
        <v>39</v>
      </c>
      <c r="B44" s="23" t="s">
        <v>50</v>
      </c>
      <c r="C44" s="21">
        <f>ROUNDDOWN('1-й лист'!G53/2,0)</f>
        <v>0</v>
      </c>
      <c r="D44" s="17"/>
      <c r="E44" s="21">
        <f>ROUNDDOWN('1-й лист'!H53/2,0)</f>
        <v>47</v>
      </c>
      <c r="F44" s="19" t="s">
        <v>126</v>
      </c>
      <c r="G44" s="21">
        <f>ROUNDDOWN('1-й лист'!I53/2,0)</f>
        <v>3</v>
      </c>
      <c r="H44" s="19" t="s">
        <v>128</v>
      </c>
      <c r="I44" s="21">
        <f>ROUNDDOWN('1-й лист'!J53/2,0)</f>
        <v>0</v>
      </c>
      <c r="J44" s="17"/>
    </row>
    <row r="45" spans="1:10" ht="22.5" customHeight="1">
      <c r="A45" s="19">
        <f t="shared" si="0"/>
        <v>40</v>
      </c>
      <c r="B45" s="23" t="s">
        <v>51</v>
      </c>
      <c r="C45" s="21">
        <f>ROUNDDOWN('1-й лист'!G54/2,0)</f>
        <v>0</v>
      </c>
      <c r="D45" s="17"/>
      <c r="E45" s="21">
        <f>ROUNDDOWN('1-й лист'!H54/2,0)</f>
        <v>33</v>
      </c>
      <c r="F45" s="19" t="s">
        <v>126</v>
      </c>
      <c r="G45" s="21">
        <f>ROUNDDOWN('1-й лист'!I54/2,0)</f>
        <v>2</v>
      </c>
      <c r="H45" s="19" t="s">
        <v>89</v>
      </c>
      <c r="I45" s="21">
        <f>ROUNDDOWN('1-й лист'!J54/2,0)</f>
        <v>0</v>
      </c>
      <c r="J45" s="17"/>
    </row>
    <row r="46" spans="1:10" ht="48" customHeight="1">
      <c r="A46" s="19">
        <f t="shared" si="0"/>
        <v>41</v>
      </c>
      <c r="B46" s="23" t="s">
        <v>52</v>
      </c>
      <c r="C46" s="21">
        <f>ROUNDDOWN('1-й лист'!G55/2,0)</f>
        <v>0</v>
      </c>
      <c r="D46" s="17"/>
      <c r="E46" s="21">
        <f>ROUNDDOWN('1-й лист'!H55/2,0)</f>
        <v>34</v>
      </c>
      <c r="F46" s="19" t="s">
        <v>127</v>
      </c>
      <c r="G46" s="21">
        <f>ROUNDDOWN('1-й лист'!I55/2,0)</f>
        <v>4</v>
      </c>
      <c r="H46" s="19" t="s">
        <v>127</v>
      </c>
      <c r="I46" s="21">
        <f>ROUNDDOWN('1-й лист'!J55/2,0)</f>
        <v>0</v>
      </c>
      <c r="J46" s="17"/>
    </row>
    <row r="47" spans="1:10" ht="31.5" customHeight="1">
      <c r="A47" s="19">
        <f t="shared" si="0"/>
        <v>42</v>
      </c>
      <c r="B47" s="23" t="s">
        <v>53</v>
      </c>
      <c r="C47" s="21">
        <f>ROUNDDOWN('1-й лист'!G56/2,0)</f>
        <v>0</v>
      </c>
      <c r="D47" s="17"/>
      <c r="E47" s="21">
        <f>ROUNDDOWN('1-й лист'!H56/2,0)</f>
        <v>44</v>
      </c>
      <c r="F47" s="19" t="s">
        <v>127</v>
      </c>
      <c r="G47" s="21">
        <f>ROUNDDOWN('1-й лист'!I56/2,0)</f>
        <v>0</v>
      </c>
      <c r="H47" s="19"/>
      <c r="I47" s="21">
        <f>ROUNDDOWN('1-й лист'!J56/2,0)</f>
        <v>0</v>
      </c>
      <c r="J47" s="17"/>
    </row>
    <row r="48" spans="1:10" ht="30.75" customHeight="1">
      <c r="A48" s="19">
        <f t="shared" si="0"/>
        <v>43</v>
      </c>
      <c r="B48" s="23" t="s">
        <v>54</v>
      </c>
      <c r="C48" s="21">
        <f>ROUNDDOWN('1-й лист'!G57/2,0)</f>
        <v>0</v>
      </c>
      <c r="D48" s="17"/>
      <c r="E48" s="21">
        <f>ROUNDDOWN('1-й лист'!H57/2,0)</f>
        <v>8</v>
      </c>
      <c r="F48" s="19" t="s">
        <v>127</v>
      </c>
      <c r="G48" s="21">
        <f>ROUNDDOWN('1-й лист'!I57/2,0)</f>
        <v>0</v>
      </c>
      <c r="H48" s="19"/>
      <c r="I48" s="21">
        <f>ROUNDDOWN('1-й лист'!J57/2,0)</f>
        <v>0</v>
      </c>
      <c r="J48" s="17"/>
    </row>
    <row r="49" spans="1:10" ht="27.75" customHeight="1">
      <c r="A49" s="19">
        <f t="shared" si="0"/>
        <v>44</v>
      </c>
      <c r="B49" s="23" t="s">
        <v>55</v>
      </c>
      <c r="C49" s="21">
        <f>ROUNDDOWN('1-й лист'!G58/2,0)</f>
        <v>2</v>
      </c>
      <c r="D49" s="19" t="s">
        <v>127</v>
      </c>
      <c r="E49" s="21">
        <f>ROUNDDOWN('1-й лист'!H58/2,0)</f>
        <v>31</v>
      </c>
      <c r="F49" s="19" t="s">
        <v>127</v>
      </c>
      <c r="G49" s="21">
        <f>ROUNDDOWN('1-й лист'!I58/2,0)</f>
        <v>3</v>
      </c>
      <c r="H49" s="19" t="s">
        <v>127</v>
      </c>
      <c r="I49" s="21">
        <f>ROUNDDOWN('1-й лист'!J58/2,0)</f>
        <v>92</v>
      </c>
      <c r="J49" s="19" t="s">
        <v>127</v>
      </c>
    </row>
    <row r="50" spans="1:10" ht="30" customHeight="1">
      <c r="A50" s="19">
        <f t="shared" si="0"/>
        <v>45</v>
      </c>
      <c r="B50" s="23" t="s">
        <v>56</v>
      </c>
      <c r="C50" s="21">
        <f>ROUNDDOWN('1-й лист'!G59/2,0)</f>
        <v>0</v>
      </c>
      <c r="D50" s="17"/>
      <c r="E50" s="21">
        <f>ROUNDDOWN('1-й лист'!H59/2,0)</f>
        <v>10</v>
      </c>
      <c r="F50" s="19" t="s">
        <v>127</v>
      </c>
      <c r="G50" s="21">
        <f>ROUNDDOWN('1-й лист'!I59/2,0)</f>
        <v>0</v>
      </c>
      <c r="H50" s="19"/>
      <c r="I50" s="21">
        <f>ROUNDDOWN('1-й лист'!J59/2,0)</f>
        <v>12</v>
      </c>
      <c r="J50" s="19" t="s">
        <v>127</v>
      </c>
    </row>
    <row r="51" spans="1:10" ht="34.5" customHeight="1">
      <c r="A51" s="19">
        <f t="shared" si="0"/>
        <v>46</v>
      </c>
      <c r="B51" s="23" t="s">
        <v>57</v>
      </c>
      <c r="C51" s="21">
        <f>ROUNDDOWN('1-й лист'!G60/2,0)</f>
        <v>0</v>
      </c>
      <c r="D51" s="17"/>
      <c r="E51" s="21">
        <f>ROUNDDOWN('1-й лист'!H60/2,0)</f>
        <v>0</v>
      </c>
      <c r="F51" s="17"/>
      <c r="G51" s="21">
        <f>ROUNDDOWN('1-й лист'!I60/2,0)</f>
        <v>0</v>
      </c>
      <c r="H51" s="19"/>
      <c r="I51" s="21">
        <f>ROUNDDOWN('1-й лист'!J60/2,0)</f>
        <v>8</v>
      </c>
      <c r="J51" s="19" t="s">
        <v>127</v>
      </c>
    </row>
    <row r="52" spans="1:10" ht="47.25" customHeight="1">
      <c r="A52" s="19">
        <f t="shared" si="0"/>
        <v>47</v>
      </c>
      <c r="B52" s="23" t="s">
        <v>58</v>
      </c>
      <c r="C52" s="21">
        <f>ROUNDDOWN('1-й лист'!G61/2,0)</f>
        <v>0</v>
      </c>
      <c r="D52" s="17"/>
      <c r="E52" s="21">
        <f>ROUNDDOWN('1-й лист'!H61/2,0)</f>
        <v>38</v>
      </c>
      <c r="F52" s="19" t="s">
        <v>127</v>
      </c>
      <c r="G52" s="21">
        <f>ROUNDDOWN('1-й лист'!I61/2,0)</f>
        <v>0</v>
      </c>
      <c r="H52" s="17"/>
      <c r="I52" s="21">
        <f>ROUNDDOWN('1-й лист'!J61/2,0)</f>
        <v>0</v>
      </c>
      <c r="J52" s="17"/>
    </row>
    <row r="53" spans="1:10" ht="27.75" customHeight="1">
      <c r="A53" s="19">
        <f t="shared" si="0"/>
        <v>48</v>
      </c>
      <c r="B53" s="23" t="s">
        <v>59</v>
      </c>
      <c r="C53" s="21">
        <f>ROUNDDOWN('1-й лист'!G62/2,0)</f>
        <v>0</v>
      </c>
      <c r="D53" s="17"/>
      <c r="E53" s="21">
        <f>ROUNDDOWN('1-й лист'!H62/2,0)</f>
        <v>127</v>
      </c>
      <c r="F53" s="19" t="s">
        <v>127</v>
      </c>
      <c r="G53" s="21">
        <f>ROUNDDOWN('1-й лист'!I62/2,0)</f>
        <v>9</v>
      </c>
      <c r="H53" s="19" t="s">
        <v>127</v>
      </c>
      <c r="I53" s="21">
        <f>ROUNDDOWN('1-й лист'!J62/2,0)</f>
        <v>8</v>
      </c>
      <c r="J53" s="19" t="s">
        <v>127</v>
      </c>
    </row>
    <row r="54" spans="1:10" ht="29.25" customHeight="1">
      <c r="A54" s="19">
        <f t="shared" si="0"/>
        <v>49</v>
      </c>
      <c r="B54" s="23" t="s">
        <v>60</v>
      </c>
      <c r="C54" s="21">
        <f>ROUNDDOWN('1-й лист'!G63/2,0)</f>
        <v>5</v>
      </c>
      <c r="D54" s="19" t="s">
        <v>127</v>
      </c>
      <c r="E54" s="21">
        <f>ROUNDDOWN('1-й лист'!H63/2,0)</f>
        <v>39</v>
      </c>
      <c r="F54" s="19" t="s">
        <v>127</v>
      </c>
      <c r="G54" s="21">
        <f>ROUNDDOWN('1-й лист'!I63/2,0)</f>
        <v>2</v>
      </c>
      <c r="H54" s="19" t="s">
        <v>127</v>
      </c>
      <c r="I54" s="21">
        <f>ROUNDDOWN('1-й лист'!J63/2,0)</f>
        <v>4</v>
      </c>
      <c r="J54" s="19" t="s">
        <v>127</v>
      </c>
    </row>
    <row r="55" spans="1:10" ht="30.75" customHeight="1">
      <c r="A55" s="19">
        <f t="shared" si="0"/>
        <v>50</v>
      </c>
      <c r="B55" s="23" t="s">
        <v>61</v>
      </c>
      <c r="C55" s="21">
        <f>ROUNDDOWN('1-й лист'!G64/2,0)</f>
        <v>0</v>
      </c>
      <c r="D55" s="17"/>
      <c r="E55" s="21">
        <f>ROUNDDOWN('1-й лист'!H64/2,0)</f>
        <v>32</v>
      </c>
      <c r="F55" s="19" t="s">
        <v>132</v>
      </c>
      <c r="G55" s="21">
        <f>ROUNDDOWN('1-й лист'!I64/2,0)</f>
        <v>0</v>
      </c>
      <c r="H55" s="19"/>
      <c r="I55" s="21">
        <f>ROUNDDOWN('1-й лист'!J64/2,0)</f>
        <v>87</v>
      </c>
      <c r="J55" s="19" t="s">
        <v>132</v>
      </c>
    </row>
    <row r="56" spans="1:10" ht="24" customHeight="1">
      <c r="A56" s="19">
        <f t="shared" si="0"/>
        <v>51</v>
      </c>
      <c r="B56" s="23" t="s">
        <v>62</v>
      </c>
      <c r="C56" s="21">
        <f>ROUNDDOWN('1-й лист'!G65/2,0)</f>
        <v>0</v>
      </c>
      <c r="D56" s="17"/>
      <c r="E56" s="21">
        <f>ROUNDDOWN('1-й лист'!H65/2,0)</f>
        <v>2</v>
      </c>
      <c r="F56" s="19" t="s">
        <v>132</v>
      </c>
      <c r="G56" s="21">
        <f>ROUNDDOWN('1-й лист'!I65/2,0)</f>
        <v>0</v>
      </c>
      <c r="H56" s="17"/>
      <c r="I56" s="21">
        <f>ROUNDDOWN('1-й лист'!J65/2,0)</f>
        <v>0</v>
      </c>
      <c r="J56" s="17"/>
    </row>
    <row r="57" spans="1:10" ht="34.5" customHeight="1">
      <c r="A57" s="19">
        <f t="shared" si="0"/>
        <v>52</v>
      </c>
      <c r="B57" s="23" t="s">
        <v>63</v>
      </c>
      <c r="C57" s="21">
        <f>ROUNDDOWN('1-й лист'!G66/2,0)</f>
        <v>0</v>
      </c>
      <c r="D57" s="17"/>
      <c r="E57" s="21">
        <f>ROUNDDOWN('1-й лист'!H66/2,0)</f>
        <v>1</v>
      </c>
      <c r="F57" s="19" t="s">
        <v>132</v>
      </c>
      <c r="G57" s="21">
        <f>ROUNDDOWN('1-й лист'!I66/2,0)</f>
        <v>0</v>
      </c>
      <c r="H57" s="19"/>
      <c r="I57" s="21">
        <f>ROUNDDOWN('1-й лист'!J66/2,0)</f>
        <v>0</v>
      </c>
      <c r="J57" s="19"/>
    </row>
    <row r="58" spans="1:10" ht="38.25" customHeight="1">
      <c r="A58" s="19">
        <f t="shared" si="0"/>
        <v>53</v>
      </c>
      <c r="B58" s="23" t="s">
        <v>64</v>
      </c>
      <c r="C58" s="21">
        <f>ROUNDDOWN('1-й лист'!G67/2,0)</f>
        <v>0</v>
      </c>
      <c r="D58" s="17"/>
      <c r="E58" s="21">
        <f>ROUNDDOWN('1-й лист'!H67/2,0)</f>
        <v>33</v>
      </c>
      <c r="F58" s="19" t="s">
        <v>132</v>
      </c>
      <c r="G58" s="21">
        <f>ROUNDDOWN('1-й лист'!I67/2,0)</f>
        <v>5</v>
      </c>
      <c r="H58" s="19" t="s">
        <v>132</v>
      </c>
      <c r="I58" s="21">
        <f>ROUNDDOWN('1-й лист'!J67/2,0)</f>
        <v>37</v>
      </c>
      <c r="J58" s="19" t="s">
        <v>132</v>
      </c>
    </row>
    <row r="59" spans="1:10" ht="45" customHeight="1">
      <c r="A59" s="19">
        <f t="shared" si="0"/>
        <v>54</v>
      </c>
      <c r="B59" s="23" t="s">
        <v>65</v>
      </c>
      <c r="C59" s="21">
        <f>ROUNDDOWN('1-й лист'!G68/2,0)</f>
        <v>0</v>
      </c>
      <c r="D59" s="17"/>
      <c r="E59" s="21">
        <f>ROUNDDOWN('1-й лист'!H68/2,0)</f>
        <v>69</v>
      </c>
      <c r="F59" s="19" t="s">
        <v>132</v>
      </c>
      <c r="G59" s="21">
        <f>ROUNDDOWN('1-й лист'!I68/2,0)</f>
        <v>0</v>
      </c>
      <c r="H59" s="17"/>
      <c r="I59" s="21">
        <f>ROUNDDOWN('1-й лист'!J68/2,0)</f>
        <v>9</v>
      </c>
      <c r="J59" s="19" t="s">
        <v>132</v>
      </c>
    </row>
    <row r="60" spans="1:10" ht="24" customHeight="1">
      <c r="A60" s="19">
        <f t="shared" si="0"/>
        <v>55</v>
      </c>
      <c r="B60" s="23" t="s">
        <v>66</v>
      </c>
      <c r="C60" s="21">
        <f>ROUNDDOWN('1-й лист'!G69/2,0)</f>
        <v>0</v>
      </c>
      <c r="D60" s="17"/>
      <c r="E60" s="21">
        <f>ROUNDDOWN('1-й лист'!H69/2,0)</f>
        <v>1</v>
      </c>
      <c r="F60" s="19" t="s">
        <v>132</v>
      </c>
      <c r="G60" s="21">
        <f>ROUNDDOWN('1-й лист'!I69/2,0)</f>
        <v>0</v>
      </c>
      <c r="H60" s="17"/>
      <c r="I60" s="21">
        <f>ROUNDDOWN('1-й лист'!J69/2,0)</f>
        <v>0</v>
      </c>
      <c r="J60" s="17"/>
    </row>
    <row r="61" spans="1:10" ht="27.75" customHeight="1">
      <c r="A61" s="19">
        <f t="shared" si="0"/>
        <v>56</v>
      </c>
      <c r="B61" s="23" t="s">
        <v>67</v>
      </c>
      <c r="C61" s="21">
        <f>ROUNDDOWN('1-й лист'!G70/2,0)</f>
        <v>79</v>
      </c>
      <c r="D61" s="19" t="s">
        <v>132</v>
      </c>
      <c r="E61" s="21">
        <f>ROUNDDOWN('1-й лист'!H70/2,0)</f>
        <v>0</v>
      </c>
      <c r="F61" s="19"/>
      <c r="G61" s="21">
        <f>ROUNDDOWN('1-й лист'!I70/2,0)</f>
        <v>0</v>
      </c>
      <c r="H61" s="19"/>
      <c r="I61" s="21">
        <f>ROUNDDOWN('1-й лист'!J70/2,0)</f>
        <v>0</v>
      </c>
      <c r="J61" s="17"/>
    </row>
    <row r="62" spans="1:10" ht="30" customHeight="1">
      <c r="A62" s="19">
        <f t="shared" si="0"/>
        <v>57</v>
      </c>
      <c r="B62" s="23" t="s">
        <v>68</v>
      </c>
      <c r="C62" s="21">
        <f>ROUNDDOWN('1-й лист'!G71/2,0)</f>
        <v>0</v>
      </c>
      <c r="D62" s="19"/>
      <c r="E62" s="21">
        <f>ROUNDDOWN('1-й лист'!H71/2,0)</f>
        <v>6</v>
      </c>
      <c r="F62" s="19" t="s">
        <v>132</v>
      </c>
      <c r="G62" s="21">
        <f>ROUNDDOWN('1-й лист'!I71/2,0)</f>
        <v>1</v>
      </c>
      <c r="H62" s="19" t="s">
        <v>132</v>
      </c>
      <c r="I62" s="21">
        <f>ROUNDDOWN('1-й лист'!J71/2,0)</f>
        <v>0</v>
      </c>
      <c r="J62" s="17"/>
    </row>
    <row r="63" spans="1:10" ht="27" customHeight="1">
      <c r="A63" s="19">
        <f t="shared" si="0"/>
        <v>58</v>
      </c>
      <c r="B63" s="23" t="s">
        <v>69</v>
      </c>
      <c r="C63" s="21">
        <f>ROUNDDOWN('1-й лист'!G72/2,0)</f>
        <v>0</v>
      </c>
      <c r="D63" s="17"/>
      <c r="E63" s="21">
        <f>ROUNDDOWN('1-й лист'!H72/2,0)</f>
        <v>0</v>
      </c>
      <c r="F63" s="19"/>
      <c r="G63" s="21">
        <f>ROUNDDOWN('1-й лист'!I72/2,0)</f>
        <v>2</v>
      </c>
      <c r="H63" s="19" t="s">
        <v>132</v>
      </c>
      <c r="I63" s="21">
        <f>ROUNDDOWN('1-й лист'!J72/2,0)</f>
        <v>0</v>
      </c>
      <c r="J63" s="19"/>
    </row>
    <row r="64" spans="1:10" ht="26.25" customHeight="1">
      <c r="A64" s="19">
        <f t="shared" si="0"/>
        <v>59</v>
      </c>
      <c r="B64" s="23" t="s">
        <v>70</v>
      </c>
      <c r="C64" s="21">
        <f>ROUNDDOWN('1-й лист'!G73/2,0)</f>
        <v>0</v>
      </c>
      <c r="D64" s="17"/>
      <c r="E64" s="21">
        <f>ROUNDDOWN('1-й лист'!H73/2,0)</f>
        <v>0</v>
      </c>
      <c r="F64" s="17"/>
      <c r="G64" s="21">
        <f>ROUNDDOWN('1-й лист'!I73/2,0)</f>
        <v>2</v>
      </c>
      <c r="H64" s="19" t="s">
        <v>132</v>
      </c>
      <c r="I64" s="21">
        <f>ROUNDDOWN('1-й лист'!J73/2,0)</f>
        <v>0</v>
      </c>
      <c r="J64" s="17"/>
    </row>
    <row r="65" spans="1:10" ht="24.75" customHeight="1">
      <c r="A65" s="19">
        <f t="shared" si="0"/>
        <v>60</v>
      </c>
      <c r="B65" s="23" t="s">
        <v>97</v>
      </c>
      <c r="C65" s="21">
        <f>ROUNDDOWN('1-й лист'!G74/2,0)</f>
        <v>0</v>
      </c>
      <c r="D65" s="17"/>
      <c r="E65" s="21">
        <f>ROUNDDOWN('1-й лист'!H74/2,0)</f>
        <v>2</v>
      </c>
      <c r="F65" s="19" t="s">
        <v>132</v>
      </c>
      <c r="G65" s="21">
        <f>ROUNDDOWN('1-й лист'!I74/2,0)</f>
        <v>1</v>
      </c>
      <c r="H65" s="19" t="s">
        <v>132</v>
      </c>
      <c r="I65" s="21">
        <f>ROUNDDOWN('1-й лист'!J74/2,0)</f>
        <v>0</v>
      </c>
      <c r="J65" s="17"/>
    </row>
    <row r="66" spans="1:10" ht="24" customHeight="1">
      <c r="A66" s="19">
        <f t="shared" si="0"/>
        <v>61</v>
      </c>
      <c r="B66" s="23" t="s">
        <v>71</v>
      </c>
      <c r="C66" s="21">
        <f>ROUNDDOWN('1-й лист'!G75/2,0)</f>
        <v>0</v>
      </c>
      <c r="D66" s="17"/>
      <c r="E66" s="21">
        <f>ROUNDDOWN('1-й лист'!H75/2,0)</f>
        <v>2</v>
      </c>
      <c r="F66" s="19" t="s">
        <v>132</v>
      </c>
      <c r="G66" s="21">
        <f>ROUNDDOWN('1-й лист'!I75/2,0)</f>
        <v>2</v>
      </c>
      <c r="H66" s="19" t="s">
        <v>132</v>
      </c>
      <c r="I66" s="21">
        <f>ROUNDDOWN('1-й лист'!J75/2,0)</f>
        <v>0</v>
      </c>
      <c r="J66" s="17"/>
    </row>
    <row r="67" spans="1:10" ht="21.75" customHeight="1">
      <c r="A67" s="19">
        <f t="shared" si="0"/>
        <v>62</v>
      </c>
      <c r="B67" s="23" t="s">
        <v>72</v>
      </c>
      <c r="C67" s="21">
        <f>ROUNDDOWN('1-й лист'!G76/2,0)</f>
        <v>0</v>
      </c>
      <c r="D67" s="17"/>
      <c r="E67" s="21">
        <f>ROUNDDOWN('1-й лист'!H76/2,0)</f>
        <v>0</v>
      </c>
      <c r="F67" s="19"/>
      <c r="G67" s="21">
        <f>ROUNDDOWN('1-й лист'!I76/2,0)</f>
        <v>4</v>
      </c>
      <c r="H67" s="19" t="s">
        <v>132</v>
      </c>
      <c r="I67" s="21">
        <f>ROUNDDOWN('1-й лист'!J76/2,0)</f>
        <v>0</v>
      </c>
      <c r="J67" s="17"/>
    </row>
    <row r="68" spans="1:10" ht="26.25" customHeight="1">
      <c r="A68" s="19">
        <f t="shared" si="0"/>
        <v>63</v>
      </c>
      <c r="B68" s="23" t="s">
        <v>73</v>
      </c>
      <c r="C68" s="21">
        <f>ROUNDDOWN('1-й лист'!G77/2,0)</f>
        <v>0</v>
      </c>
      <c r="D68" s="17"/>
      <c r="E68" s="21">
        <f>ROUNDDOWN('1-й лист'!H77/2,0)</f>
        <v>0</v>
      </c>
      <c r="F68" s="19"/>
      <c r="G68" s="21">
        <f>ROUNDDOWN('1-й лист'!I77/2,0)</f>
        <v>1</v>
      </c>
      <c r="H68" s="19" t="s">
        <v>132</v>
      </c>
      <c r="I68" s="21">
        <f>ROUNDDOWN('1-й лист'!J77/2,0)</f>
        <v>0</v>
      </c>
      <c r="J68" s="17"/>
    </row>
    <row r="69" spans="1:10" ht="34.5" customHeight="1">
      <c r="A69" s="19">
        <f t="shared" si="0"/>
        <v>64</v>
      </c>
      <c r="B69" s="23" t="s">
        <v>98</v>
      </c>
      <c r="C69" s="21">
        <f>ROUNDDOWN('1-й лист'!G78/2,0)</f>
        <v>0</v>
      </c>
      <c r="D69" s="17"/>
      <c r="E69" s="21">
        <f>ROUNDDOWN('1-й лист'!H78/2,0)</f>
        <v>0</v>
      </c>
      <c r="F69" s="17"/>
      <c r="G69" s="21">
        <f>ROUNDDOWN('1-й лист'!I78/2,0)</f>
        <v>0</v>
      </c>
      <c r="H69" s="19" t="s">
        <v>132</v>
      </c>
      <c r="I69" s="21">
        <f>ROUNDDOWN('1-й лист'!J78/2,0)</f>
        <v>0</v>
      </c>
      <c r="J69" s="17"/>
    </row>
    <row r="70" spans="1:10" ht="24" customHeight="1">
      <c r="A70" s="19">
        <f t="shared" si="0"/>
        <v>65</v>
      </c>
      <c r="B70" s="23" t="s">
        <v>75</v>
      </c>
      <c r="C70" s="21">
        <f>ROUNDDOWN('1-й лист'!G79/2,0)</f>
        <v>0</v>
      </c>
      <c r="D70" s="17"/>
      <c r="E70" s="21">
        <f>ROUNDDOWN('1-й лист'!H79/2,0)</f>
        <v>1</v>
      </c>
      <c r="F70" s="19" t="s">
        <v>131</v>
      </c>
      <c r="G70" s="21">
        <f>ROUNDDOWN('1-й лист'!I79/2,0)</f>
        <v>2</v>
      </c>
      <c r="H70" s="19" t="s">
        <v>131</v>
      </c>
      <c r="I70" s="21">
        <f>ROUNDDOWN('1-й лист'!J79/2,0)</f>
        <v>0</v>
      </c>
      <c r="J70" s="17"/>
    </row>
    <row r="71" spans="1:10" ht="29.25" customHeight="1">
      <c r="A71" s="19">
        <f t="shared" si="0"/>
        <v>66</v>
      </c>
      <c r="B71" s="23" t="s">
        <v>76</v>
      </c>
      <c r="C71" s="21">
        <f>ROUNDDOWN('1-й лист'!G80/2,0)</f>
        <v>0</v>
      </c>
      <c r="D71" s="17"/>
      <c r="E71" s="21">
        <f>ROUNDDOWN('1-й лист'!H80/2,0)</f>
        <v>18</v>
      </c>
      <c r="F71" s="19" t="s">
        <v>131</v>
      </c>
      <c r="G71" s="21">
        <f>ROUNDDOWN('1-й лист'!I80/2,0)</f>
        <v>1</v>
      </c>
      <c r="H71" s="19" t="s">
        <v>131</v>
      </c>
      <c r="I71" s="21">
        <f>ROUNDDOWN('1-й лист'!J80/2,0)</f>
        <v>0</v>
      </c>
      <c r="J71" s="17"/>
    </row>
    <row r="72" spans="1:10" ht="24" customHeight="1">
      <c r="A72" s="19">
        <f t="shared" ref="A72:A93" si="1">A71+1</f>
        <v>67</v>
      </c>
      <c r="B72" s="23" t="s">
        <v>99</v>
      </c>
      <c r="C72" s="21">
        <f>ROUNDDOWN('1-й лист'!G81/2,0)</f>
        <v>0</v>
      </c>
      <c r="D72" s="17"/>
      <c r="E72" s="21">
        <f>ROUNDDOWN('1-й лист'!H81/2,0)</f>
        <v>2</v>
      </c>
      <c r="F72" s="19" t="s">
        <v>131</v>
      </c>
      <c r="G72" s="21">
        <f>ROUNDDOWN('1-й лист'!I81/2,0)</f>
        <v>2</v>
      </c>
      <c r="H72" s="19" t="s">
        <v>131</v>
      </c>
      <c r="I72" s="21">
        <f>ROUNDDOWN('1-й лист'!J81/2,0)</f>
        <v>0</v>
      </c>
      <c r="J72" s="17"/>
    </row>
    <row r="73" spans="1:10" ht="22.5" customHeight="1">
      <c r="A73" s="19">
        <f t="shared" si="1"/>
        <v>68</v>
      </c>
      <c r="B73" s="23" t="s">
        <v>100</v>
      </c>
      <c r="C73" s="21">
        <f>ROUNDDOWN('1-й лист'!G82/2,0)</f>
        <v>0</v>
      </c>
      <c r="D73" s="17"/>
      <c r="E73" s="21">
        <f>ROUNDDOWN('1-й лист'!H82/2,0)</f>
        <v>0</v>
      </c>
      <c r="F73" s="19"/>
      <c r="G73" s="21">
        <f>ROUNDDOWN('1-й лист'!I82/2,0)</f>
        <v>0</v>
      </c>
      <c r="H73" s="19" t="s">
        <v>131</v>
      </c>
      <c r="I73" s="21">
        <f>ROUNDDOWN('1-й лист'!J82/2,0)</f>
        <v>0</v>
      </c>
      <c r="J73" s="17"/>
    </row>
    <row r="74" spans="1:10" ht="22.5" customHeight="1">
      <c r="A74" s="19">
        <f t="shared" si="1"/>
        <v>69</v>
      </c>
      <c r="B74" s="23" t="s">
        <v>101</v>
      </c>
      <c r="C74" s="21">
        <f>ROUNDDOWN('1-й лист'!G83/2,0)</f>
        <v>0</v>
      </c>
      <c r="D74" s="17"/>
      <c r="E74" s="21">
        <f>ROUNDDOWN('1-й лист'!H83/2,0)</f>
        <v>1</v>
      </c>
      <c r="F74" s="19" t="s">
        <v>131</v>
      </c>
      <c r="G74" s="21">
        <f>ROUNDDOWN('1-й лист'!I83/2,0)</f>
        <v>0</v>
      </c>
      <c r="H74" s="19" t="s">
        <v>131</v>
      </c>
      <c r="I74" s="21">
        <f>ROUNDDOWN('1-й лист'!J83/2,0)</f>
        <v>0</v>
      </c>
      <c r="J74" s="17"/>
    </row>
    <row r="75" spans="1:10" ht="58.5" customHeight="1">
      <c r="A75" s="19">
        <f t="shared" si="1"/>
        <v>70</v>
      </c>
      <c r="B75" s="23" t="s">
        <v>77</v>
      </c>
      <c r="C75" s="21">
        <f>ROUNDDOWN('1-й лист'!G84/2,0)</f>
        <v>0</v>
      </c>
      <c r="D75" s="17"/>
      <c r="E75" s="21">
        <f>ROUNDDOWN('1-й лист'!H84/2,0)</f>
        <v>2</v>
      </c>
      <c r="F75" s="19" t="s">
        <v>131</v>
      </c>
      <c r="G75" s="21">
        <f>ROUNDDOWN('1-й лист'!I84/2,0)</f>
        <v>0</v>
      </c>
      <c r="H75" s="17"/>
      <c r="I75" s="21">
        <f>ROUNDDOWN('1-й лист'!J84/2,0)</f>
        <v>0</v>
      </c>
      <c r="J75" s="17"/>
    </row>
    <row r="76" spans="1:10" ht="32.25" customHeight="1">
      <c r="A76" s="19">
        <f t="shared" si="1"/>
        <v>71</v>
      </c>
      <c r="B76" s="23" t="s">
        <v>102</v>
      </c>
      <c r="C76" s="21">
        <f>ROUNDDOWN('1-й лист'!G85/2,0)</f>
        <v>0</v>
      </c>
      <c r="D76" s="17"/>
      <c r="E76" s="21">
        <v>1</v>
      </c>
      <c r="F76" s="19" t="s">
        <v>131</v>
      </c>
      <c r="G76" s="21">
        <f>ROUNDDOWN('1-й лист'!I85/2,0)</f>
        <v>0</v>
      </c>
      <c r="H76" s="19"/>
      <c r="I76" s="21">
        <f>ROUNDDOWN('1-й лист'!J85/2,0)</f>
        <v>0</v>
      </c>
      <c r="J76" s="19"/>
    </row>
    <row r="77" spans="1:10" ht="24" customHeight="1">
      <c r="A77" s="19">
        <f t="shared" si="1"/>
        <v>72</v>
      </c>
      <c r="B77" s="23" t="s">
        <v>103</v>
      </c>
      <c r="C77" s="21">
        <f>ROUNDDOWN('1-й лист'!G86/2,0)</f>
        <v>0</v>
      </c>
      <c r="D77" s="17"/>
      <c r="E77" s="21">
        <v>0</v>
      </c>
      <c r="F77" s="19"/>
      <c r="G77" s="21">
        <f>ROUNDDOWN('1-й лист'!I86/2,0)</f>
        <v>0</v>
      </c>
      <c r="H77" s="17"/>
      <c r="I77" s="21">
        <f>ROUNDDOWN('1-й лист'!J86/2,0)</f>
        <v>0</v>
      </c>
      <c r="J77" s="17"/>
    </row>
    <row r="78" spans="1:10" ht="22.5" customHeight="1">
      <c r="A78" s="19">
        <f t="shared" si="1"/>
        <v>73</v>
      </c>
      <c r="B78" s="23" t="s">
        <v>104</v>
      </c>
      <c r="C78" s="21">
        <f>ROUNDDOWN('1-й лист'!G87/2,0)</f>
        <v>0</v>
      </c>
      <c r="D78" s="17"/>
      <c r="E78" s="21">
        <f>ROUNDDOWN('1-й лист'!H87/2,0)</f>
        <v>0</v>
      </c>
      <c r="F78" s="19"/>
      <c r="G78" s="21">
        <v>2</v>
      </c>
      <c r="H78" s="19" t="s">
        <v>131</v>
      </c>
      <c r="I78" s="21">
        <f>ROUNDDOWN('1-й лист'!J87/2,0)</f>
        <v>0</v>
      </c>
      <c r="J78" s="17"/>
    </row>
    <row r="79" spans="1:10" ht="23.25" customHeight="1">
      <c r="A79" s="19">
        <f t="shared" si="1"/>
        <v>74</v>
      </c>
      <c r="B79" s="23" t="s">
        <v>105</v>
      </c>
      <c r="C79" s="21">
        <f>ROUNDDOWN('1-й лист'!G88/2,0)</f>
        <v>0</v>
      </c>
      <c r="D79" s="17"/>
      <c r="E79" s="21">
        <f>ROUNDDOWN('1-й лист'!H88/2,0)</f>
        <v>0</v>
      </c>
      <c r="F79" s="19"/>
      <c r="G79" s="21">
        <f>ROUNDDOWN('1-й лист'!I88/2,0)</f>
        <v>0</v>
      </c>
      <c r="H79" s="17"/>
      <c r="I79" s="21">
        <f>ROUNDDOWN('1-й лист'!J88/2,0)</f>
        <v>0</v>
      </c>
      <c r="J79" s="19"/>
    </row>
    <row r="80" spans="1:10" ht="21" customHeight="1">
      <c r="A80" s="19">
        <f t="shared" si="1"/>
        <v>75</v>
      </c>
      <c r="B80" s="23" t="s">
        <v>106</v>
      </c>
      <c r="C80" s="21">
        <f>ROUNDDOWN('1-й лист'!G89/2,0)</f>
        <v>0</v>
      </c>
      <c r="D80" s="17"/>
      <c r="E80" s="21">
        <f>ROUNDDOWN('1-й лист'!H89/2,0)</f>
        <v>0</v>
      </c>
      <c r="F80" s="19"/>
      <c r="G80" s="21">
        <f>ROUNDDOWN('1-й лист'!I89/2,0)</f>
        <v>2</v>
      </c>
      <c r="H80" s="19" t="s">
        <v>131</v>
      </c>
      <c r="I80" s="21">
        <f>ROUNDDOWN('1-й лист'!J89/2,0)</f>
        <v>0</v>
      </c>
      <c r="J80" s="17"/>
    </row>
    <row r="81" spans="1:13" ht="47.25" customHeight="1">
      <c r="A81" s="19">
        <f t="shared" si="1"/>
        <v>76</v>
      </c>
      <c r="B81" s="23" t="s">
        <v>107</v>
      </c>
      <c r="C81" s="21">
        <f>ROUNDDOWN('1-й лист'!G90/2,0)</f>
        <v>0</v>
      </c>
      <c r="D81" s="17"/>
      <c r="E81" s="21">
        <f>ROUNDDOWN('1-й лист'!H90/2,0)</f>
        <v>0</v>
      </c>
      <c r="F81" s="19"/>
      <c r="G81" s="21">
        <f>ROUNDDOWN('1-й лист'!I90/2,0)</f>
        <v>0</v>
      </c>
      <c r="H81" s="19"/>
      <c r="I81" s="21">
        <f>ROUNDDOWN('1-й лист'!J90/2,0)</f>
        <v>0</v>
      </c>
      <c r="J81" s="17"/>
    </row>
    <row r="82" spans="1:13" ht="24" customHeight="1">
      <c r="A82" s="19">
        <f t="shared" si="1"/>
        <v>77</v>
      </c>
      <c r="B82" s="23" t="s">
        <v>108</v>
      </c>
      <c r="C82" s="21">
        <f>ROUNDDOWN('1-й лист'!G91/2,0)</f>
        <v>0</v>
      </c>
      <c r="D82" s="17"/>
      <c r="E82" s="21">
        <f>ROUNDDOWN('1-й лист'!H91/2,0)</f>
        <v>0</v>
      </c>
      <c r="F82" s="17"/>
      <c r="G82" s="21">
        <f>ROUNDDOWN('1-й лист'!I91/2,0)</f>
        <v>0</v>
      </c>
      <c r="H82" s="19"/>
      <c r="I82" s="21">
        <f>ROUNDDOWN('1-й лист'!J91/2,0)</f>
        <v>0</v>
      </c>
      <c r="J82" s="17"/>
    </row>
    <row r="83" spans="1:13" ht="28.5" customHeight="1">
      <c r="A83" s="19">
        <f t="shared" si="1"/>
        <v>78</v>
      </c>
      <c r="B83" s="23" t="s">
        <v>78</v>
      </c>
      <c r="C83" s="21">
        <f>ROUNDDOWN('1-й лист'!G92/2,0)</f>
        <v>0</v>
      </c>
      <c r="D83" s="17"/>
      <c r="E83" s="21">
        <f>ROUNDDOWN('1-й лист'!H92/2,0)</f>
        <v>0</v>
      </c>
      <c r="F83" s="17"/>
      <c r="G83" s="21">
        <f>ROUNDDOWN('1-й лист'!I92/2,0)</f>
        <v>0</v>
      </c>
      <c r="H83" s="19"/>
      <c r="I83" s="21">
        <f>ROUNDDOWN('1-й лист'!J92/2,0)</f>
        <v>0</v>
      </c>
      <c r="J83" s="17"/>
    </row>
    <row r="84" spans="1:13" ht="26.25" customHeight="1">
      <c r="A84" s="19">
        <f t="shared" si="1"/>
        <v>79</v>
      </c>
      <c r="B84" s="23" t="s">
        <v>79</v>
      </c>
      <c r="C84" s="21">
        <f>ROUNDDOWN('1-й лист'!G93/2,0)</f>
        <v>0</v>
      </c>
      <c r="D84" s="17"/>
      <c r="E84" s="21">
        <f>ROUNDDOWN('1-й лист'!H93/2,0)</f>
        <v>0</v>
      </c>
      <c r="F84" s="19"/>
      <c r="G84" s="21">
        <f>ROUNDDOWN('1-й лист'!I93/2,0)</f>
        <v>0</v>
      </c>
      <c r="H84" s="17"/>
      <c r="I84" s="21">
        <f>ROUNDDOWN('1-й лист'!J93/2,0)</f>
        <v>0</v>
      </c>
      <c r="J84" s="17"/>
    </row>
    <row r="85" spans="1:13" ht="33" customHeight="1">
      <c r="A85" s="19">
        <f t="shared" si="1"/>
        <v>80</v>
      </c>
      <c r="B85" s="23" t="s">
        <v>109</v>
      </c>
      <c r="C85" s="21">
        <f>ROUNDDOWN('1-й лист'!G94/2,0)</f>
        <v>0</v>
      </c>
      <c r="D85" s="17"/>
      <c r="E85" s="21">
        <f>ROUNDDOWN('1-й лист'!H94/2,0)</f>
        <v>0</v>
      </c>
      <c r="F85" s="66"/>
      <c r="G85" s="21">
        <f>ROUNDDOWN('1-й лист'!I94/2,0)</f>
        <v>0</v>
      </c>
      <c r="H85" s="19"/>
      <c r="I85" s="21">
        <f>ROUNDDOWN('1-й лист'!J94/2,0)</f>
        <v>0</v>
      </c>
      <c r="J85" s="17"/>
      <c r="M85" s="10"/>
    </row>
    <row r="86" spans="1:13" ht="36" customHeight="1">
      <c r="A86" s="19">
        <f t="shared" si="1"/>
        <v>81</v>
      </c>
      <c r="B86" s="23" t="s">
        <v>110</v>
      </c>
      <c r="C86" s="21">
        <f>ROUNDDOWN('1-й лист'!G95/2,0)</f>
        <v>0</v>
      </c>
      <c r="D86" s="17"/>
      <c r="E86" s="21">
        <f>ROUNDDOWN('1-й лист'!H95/2,0)</f>
        <v>0</v>
      </c>
      <c r="F86" s="19"/>
      <c r="G86" s="21">
        <f>ROUNDDOWN('1-й лист'!I95/2,0)</f>
        <v>0</v>
      </c>
      <c r="H86" s="19"/>
      <c r="I86" s="21">
        <f>ROUNDDOWN('1-й лист'!J95/2,0)</f>
        <v>0</v>
      </c>
      <c r="J86" s="19"/>
      <c r="M86" s="10"/>
    </row>
    <row r="87" spans="1:13" ht="24" customHeight="1">
      <c r="A87" s="19">
        <f t="shared" si="1"/>
        <v>82</v>
      </c>
      <c r="B87" s="23" t="s">
        <v>111</v>
      </c>
      <c r="C87" s="21">
        <f>ROUNDDOWN('1-й лист'!G96/2,0)</f>
        <v>0</v>
      </c>
      <c r="D87" s="17"/>
      <c r="E87" s="21">
        <f>ROUNDDOWN('1-й лист'!H96/2,0)</f>
        <v>3</v>
      </c>
      <c r="F87" s="65" t="s">
        <v>131</v>
      </c>
      <c r="G87" s="21">
        <f>ROUNDDOWN('1-й лист'!I96/2,0)</f>
        <v>0</v>
      </c>
      <c r="H87" s="19"/>
      <c r="I87" s="21">
        <f>ROUNDDOWN('1-й лист'!J96/2,0)</f>
        <v>0</v>
      </c>
      <c r="J87" s="19"/>
      <c r="M87" s="10"/>
    </row>
    <row r="88" spans="1:13" ht="18" customHeight="1">
      <c r="A88" s="19">
        <f t="shared" si="1"/>
        <v>83</v>
      </c>
      <c r="B88" s="23" t="s">
        <v>112</v>
      </c>
      <c r="C88" s="21">
        <f>ROUNDDOWN('1-й лист'!G97/2,0)</f>
        <v>0</v>
      </c>
      <c r="D88" s="17"/>
      <c r="E88" s="21">
        <f>ROUNDDOWN('1-й лист'!H97/2,0)</f>
        <v>0</v>
      </c>
      <c r="F88" s="19"/>
      <c r="G88" s="21">
        <f>ROUNDDOWN('1-й лист'!I97/2,0)</f>
        <v>0</v>
      </c>
      <c r="H88" s="19"/>
      <c r="I88" s="21">
        <f>ROUNDDOWN('1-й лист'!J97/2,0)</f>
        <v>0</v>
      </c>
      <c r="J88" s="19"/>
      <c r="M88" s="10"/>
    </row>
    <row r="89" spans="1:13" ht="20.25" customHeight="1">
      <c r="A89" s="19">
        <f t="shared" si="1"/>
        <v>84</v>
      </c>
      <c r="B89" s="23" t="s">
        <v>113</v>
      </c>
      <c r="C89" s="21">
        <f>ROUNDDOWN('1-й лист'!G98/2,0)</f>
        <v>0</v>
      </c>
      <c r="D89" s="17"/>
      <c r="E89" s="21">
        <f>ROUNDDOWN('1-й лист'!H98/2,0)</f>
        <v>0</v>
      </c>
      <c r="F89" s="19"/>
      <c r="G89" s="21">
        <f>ROUNDDOWN('1-й лист'!I98/2,0)</f>
        <v>0</v>
      </c>
      <c r="H89" s="19"/>
      <c r="I89" s="21">
        <f>ROUNDDOWN('1-й лист'!J98/2,0)</f>
        <v>0</v>
      </c>
      <c r="J89" s="19"/>
      <c r="M89" s="10"/>
    </row>
    <row r="90" spans="1:13" ht="26.25" customHeight="1">
      <c r="A90" s="19">
        <f t="shared" si="1"/>
        <v>85</v>
      </c>
      <c r="B90" s="23" t="s">
        <v>80</v>
      </c>
      <c r="C90" s="21">
        <f>ROUNDDOWN('1-й лист'!G99/2,0)</f>
        <v>0</v>
      </c>
      <c r="D90" s="17"/>
      <c r="E90" s="21">
        <f>ROUNDDOWN('1-й лист'!H99/2,0)</f>
        <v>0</v>
      </c>
      <c r="F90" s="19"/>
      <c r="G90" s="21">
        <f>ROUNDDOWN('1-й лист'!I99/2,0)</f>
        <v>0</v>
      </c>
      <c r="H90" s="19"/>
      <c r="I90" s="21">
        <f>ROUNDDOWN('1-й лист'!J99/2,0)</f>
        <v>0</v>
      </c>
      <c r="J90" s="19"/>
      <c r="M90" s="10"/>
    </row>
    <row r="91" spans="1:13" ht="17.25" customHeight="1">
      <c r="A91" s="19">
        <f t="shared" si="1"/>
        <v>86</v>
      </c>
      <c r="B91" s="23" t="s">
        <v>114</v>
      </c>
      <c r="C91" s="21">
        <f>ROUNDDOWN('1-й лист'!G100/2,0)</f>
        <v>0</v>
      </c>
      <c r="D91" s="20"/>
      <c r="E91" s="21">
        <f>ROUNDDOWN('1-й лист'!H100/2,0)</f>
        <v>0</v>
      </c>
      <c r="F91" s="67"/>
      <c r="G91" s="21">
        <f>ROUNDDOWN('1-й лист'!I100/2,0)</f>
        <v>0</v>
      </c>
      <c r="H91" s="19"/>
      <c r="I91" s="21">
        <f>ROUNDDOWN('1-й лист'!J100/2,0)</f>
        <v>0</v>
      </c>
      <c r="J91" s="19"/>
      <c r="M91" s="10"/>
    </row>
    <row r="92" spans="1:13" ht="33" customHeight="1">
      <c r="A92" s="19">
        <f t="shared" si="1"/>
        <v>87</v>
      </c>
      <c r="B92" s="23" t="s">
        <v>115</v>
      </c>
      <c r="C92" s="21">
        <f>ROUNDDOWN('1-й лист'!G101/2,0)</f>
        <v>0</v>
      </c>
      <c r="D92" s="17"/>
      <c r="E92" s="21">
        <f>ROUNDDOWN('1-й лист'!H101/2,0)</f>
        <v>0</v>
      </c>
      <c r="F92" s="19"/>
      <c r="G92" s="21">
        <f>ROUNDDOWN('1-й лист'!I101/2,0)</f>
        <v>0</v>
      </c>
      <c r="H92" s="19"/>
      <c r="I92" s="21">
        <f>ROUNDDOWN('1-й лист'!J101/2,0)</f>
        <v>0</v>
      </c>
      <c r="J92" s="19"/>
      <c r="M92" s="10"/>
    </row>
    <row r="93" spans="1:13" ht="30" customHeight="1">
      <c r="A93" s="19">
        <f t="shared" si="1"/>
        <v>88</v>
      </c>
      <c r="B93" s="23" t="s">
        <v>116</v>
      </c>
      <c r="C93" s="21">
        <f>ROUNDDOWN('1-й лист'!G102/2,0)</f>
        <v>0</v>
      </c>
      <c r="D93" s="17"/>
      <c r="E93" s="21">
        <f>ROUNDDOWN('1-й лист'!H102/2,0)</f>
        <v>0</v>
      </c>
      <c r="F93" s="19"/>
      <c r="G93" s="21">
        <f>ROUNDDOWN('1-й лист'!I102/2,0)</f>
        <v>0</v>
      </c>
      <c r="H93" s="19"/>
      <c r="I93" s="21">
        <f>ROUNDDOWN('1-й лист'!J102/2,0)</f>
        <v>0</v>
      </c>
      <c r="J93" s="19"/>
      <c r="M93" s="11"/>
    </row>
    <row r="95" spans="1:13" ht="16.5" customHeight="1">
      <c r="B95" s="12" t="s">
        <v>81</v>
      </c>
      <c r="C95" s="13"/>
      <c r="D95" s="92" t="s">
        <v>82</v>
      </c>
      <c r="E95" s="92"/>
      <c r="F95" s="92"/>
    </row>
    <row r="96" spans="1:13" ht="16.5" customHeight="1">
      <c r="B96" s="12" t="s">
        <v>118</v>
      </c>
      <c r="C96" s="14"/>
      <c r="D96" s="15" t="s">
        <v>91</v>
      </c>
      <c r="E96" s="15"/>
      <c r="F96" s="1"/>
    </row>
    <row r="97" spans="2:6" ht="16.5" customHeight="1">
      <c r="B97" s="12"/>
      <c r="C97" s="1"/>
      <c r="D97" s="1"/>
      <c r="E97" s="1"/>
      <c r="F97" s="1"/>
    </row>
    <row r="98" spans="2:6" ht="16.5" customHeight="1">
      <c r="B98" s="16"/>
      <c r="C98" s="1"/>
      <c r="D98" s="1"/>
      <c r="E98" s="1"/>
      <c r="F98" s="1"/>
    </row>
    <row r="99" spans="2:6" ht="16.5" customHeight="1">
      <c r="B99" s="1" t="s">
        <v>83</v>
      </c>
      <c r="C99" s="1"/>
      <c r="D99" s="1"/>
      <c r="E99" s="1"/>
      <c r="F99" s="1"/>
    </row>
  </sheetData>
  <mergeCells count="9">
    <mergeCell ref="D95:F95"/>
    <mergeCell ref="B1:J1"/>
    <mergeCell ref="A3:A5"/>
    <mergeCell ref="B3:B5"/>
    <mergeCell ref="C3:J3"/>
    <mergeCell ref="C4:D4"/>
    <mergeCell ref="E4:F4"/>
    <mergeCell ref="G4:H4"/>
    <mergeCell ref="I4:J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1-й лист</vt:lpstr>
      <vt:lpstr>1 ПОЛУГОДИЕ</vt:lpstr>
      <vt:lpstr>2 ПОЛУГОДИЕ</vt:lpstr>
      <vt:lpstr>'1 ПОЛУГОДИЕ'!Область_печати</vt:lpstr>
      <vt:lpstr>'1-й лист'!Область_печати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revision/>
  <cp:lastPrinted>2023-02-21T14:16:29Z</cp:lastPrinted>
  <dcterms:created xsi:type="dcterms:W3CDTF">2011-10-14T07:11:28Z</dcterms:created>
  <dcterms:modified xsi:type="dcterms:W3CDTF">2023-02-27T12:19:23Z</dcterms:modified>
</cp:coreProperties>
</file>