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9140" yWindow="-60" windowWidth="15576" windowHeight="11016"/>
  </bookViews>
  <sheets>
    <sheet name="1-й лист" sheetId="5" r:id="rId1"/>
    <sheet name="1 ПОЛУГОДИЕ" sheetId="10" r:id="rId2"/>
    <sheet name="2 ПОЛУГОДИЕ" sheetId="12" r:id="rId3"/>
  </sheets>
  <definedNames>
    <definedName name="_xlnm._FilterDatabase" localSheetId="1" hidden="1">'1 ПОЛУГОДИЕ'!$A$5:$J$91</definedName>
    <definedName name="_xlnm._FilterDatabase" localSheetId="0" hidden="1">'1-й лист'!$A$14:$P$100</definedName>
    <definedName name="_xlnm._FilterDatabase" localSheetId="2" hidden="1">'2 ПОЛУГОДИЕ'!$A$5:$M$91</definedName>
    <definedName name="_xlnm.Print_Area" localSheetId="1">'1 ПОЛУГОДИЕ'!$A$3:$J$97</definedName>
    <definedName name="_xlnm.Print_Area" localSheetId="0">'1-й лист'!$A$1:$J$106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0"/>
  <c r="G52"/>
  <c r="J99" i="5"/>
  <c r="I99"/>
  <c r="J98"/>
  <c r="I98"/>
  <c r="J97"/>
  <c r="H97"/>
  <c r="J96"/>
  <c r="H96"/>
  <c r="J95"/>
  <c r="I95"/>
  <c r="J94"/>
  <c r="H94"/>
  <c r="J75"/>
  <c r="G75"/>
  <c r="J61"/>
  <c r="I61"/>
  <c r="G61"/>
  <c r="J93"/>
  <c r="I93"/>
  <c r="H93"/>
  <c r="I83" l="1"/>
  <c r="A7" i="12" l="1"/>
  <c r="A8" s="1"/>
  <c r="A9" s="1"/>
  <c r="A10" s="1"/>
  <c r="A11" s="1"/>
  <c r="A13" s="1"/>
  <c r="A14" s="1"/>
  <c r="A15" s="1"/>
  <c r="A16" s="1"/>
  <c r="A17" s="1"/>
  <c r="A19" s="1"/>
  <c r="A20" s="1"/>
  <c r="A23" s="1"/>
  <c r="A24" s="1"/>
  <c r="A25" s="1"/>
  <c r="A26" s="1"/>
  <c r="A27" s="1"/>
  <c r="A28" s="1"/>
  <c r="A29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5" s="1"/>
  <c r="A60" s="1"/>
  <c r="A61" s="1"/>
  <c r="A63" s="1"/>
  <c r="A68" s="1"/>
  <c r="A81" s="1"/>
  <c r="A7" i="10"/>
  <c r="A8" s="1"/>
  <c r="A9" s="1"/>
  <c r="A10" s="1"/>
  <c r="A11" s="1"/>
  <c r="A13" s="1"/>
  <c r="A14" s="1"/>
  <c r="A15" s="1"/>
  <c r="A16" s="1"/>
  <c r="A17" s="1"/>
  <c r="A19" s="1"/>
  <c r="A20" s="1"/>
  <c r="A23" s="1"/>
  <c r="A24" s="1"/>
  <c r="A25" s="1"/>
  <c r="A26" s="1"/>
  <c r="A27" s="1"/>
  <c r="A28" s="1"/>
  <c r="A29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5" s="1"/>
  <c r="A16" i="5"/>
  <c r="A17" s="1"/>
  <c r="A18" s="1"/>
  <c r="A19" s="1"/>
  <c r="A20" s="1"/>
  <c r="A23" l="1"/>
  <c r="A24" s="1"/>
  <c r="A25" s="1"/>
  <c r="A26" s="1"/>
  <c r="A28" s="1"/>
  <c r="A29" s="1"/>
  <c r="A32" s="1"/>
  <c r="A33" s="1"/>
  <c r="A34" s="1"/>
  <c r="A35" s="1"/>
  <c r="A36" s="1"/>
  <c r="A37" s="1"/>
  <c r="A38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J76"/>
  <c r="J77"/>
  <c r="J65"/>
  <c r="J78"/>
  <c r="I69" i="10" s="1"/>
  <c r="J74" i="5"/>
  <c r="J84"/>
  <c r="J81"/>
  <c r="J79"/>
  <c r="J80"/>
  <c r="J88"/>
  <c r="J85"/>
  <c r="J89"/>
  <c r="J90"/>
  <c r="J91"/>
  <c r="I84"/>
  <c r="I78"/>
  <c r="G69" i="12" s="1"/>
  <c r="I74" i="5"/>
  <c r="I81"/>
  <c r="I92"/>
  <c r="I77"/>
  <c r="I65"/>
  <c r="I80"/>
  <c r="I88"/>
  <c r="I85"/>
  <c r="I89"/>
  <c r="I90"/>
  <c r="I91"/>
  <c r="H67"/>
  <c r="H92"/>
  <c r="H77"/>
  <c r="H65"/>
  <c r="H78"/>
  <c r="H84"/>
  <c r="H81"/>
  <c r="H79"/>
  <c r="H80"/>
  <c r="H91"/>
  <c r="I70" i="12" l="1"/>
  <c r="I71"/>
  <c r="E82"/>
  <c r="G80"/>
  <c r="G71" i="10"/>
  <c r="G72" i="5"/>
  <c r="H72"/>
  <c r="I72"/>
  <c r="J72"/>
  <c r="I63" i="12" l="1"/>
  <c r="G57"/>
  <c r="G59"/>
  <c r="G62"/>
  <c r="G63"/>
  <c r="G75"/>
  <c r="G72"/>
  <c r="E14"/>
  <c r="E63"/>
  <c r="E64"/>
  <c r="E68"/>
  <c r="E69"/>
  <c r="C41"/>
  <c r="C63"/>
  <c r="G57" i="10"/>
  <c r="G58"/>
  <c r="C41"/>
  <c r="E14"/>
  <c r="E68"/>
  <c r="I87" i="5" l="1"/>
  <c r="I37"/>
  <c r="G17"/>
  <c r="G16"/>
  <c r="G25"/>
  <c r="H57"/>
  <c r="C7" i="12" l="1"/>
  <c r="C7" i="10"/>
  <c r="C8" i="12"/>
  <c r="C8" i="10"/>
  <c r="E48" i="12"/>
  <c r="E48" i="10"/>
  <c r="G28" i="12"/>
  <c r="G28" i="10"/>
  <c r="C16" i="12"/>
  <c r="C16" i="10"/>
  <c r="G78"/>
  <c r="H60" i="5"/>
  <c r="I63"/>
  <c r="H63"/>
  <c r="H64"/>
  <c r="H31"/>
  <c r="H58"/>
  <c r="I35"/>
  <c r="J38"/>
  <c r="H38"/>
  <c r="G38"/>
  <c r="G37"/>
  <c r="I27"/>
  <c r="H59"/>
  <c r="H15"/>
  <c r="E22" i="12" l="1"/>
  <c r="E22" i="10"/>
  <c r="G54" i="12"/>
  <c r="G54" i="10"/>
  <c r="G18" i="12"/>
  <c r="G18" i="10"/>
  <c r="E29" i="12"/>
  <c r="E29" i="10"/>
  <c r="E51" i="12"/>
  <c r="E51" i="10"/>
  <c r="E6"/>
  <c r="C28" i="12"/>
  <c r="C28" i="10"/>
  <c r="I29"/>
  <c r="G26" i="12"/>
  <c r="G26" i="10"/>
  <c r="E55" i="12"/>
  <c r="E55" i="10"/>
  <c r="C19" i="12"/>
  <c r="C19" i="10"/>
  <c r="E50" i="12"/>
  <c r="E50" i="10"/>
  <c r="C18" i="12"/>
  <c r="C18" i="10"/>
  <c r="C29" i="12"/>
  <c r="C29" i="10"/>
  <c r="E49" i="12"/>
  <c r="E49" i="10"/>
  <c r="E54" i="12"/>
  <c r="E54" i="10"/>
  <c r="H17" i="5" l="1"/>
  <c r="I17"/>
  <c r="J17"/>
  <c r="G18"/>
  <c r="H18"/>
  <c r="I18"/>
  <c r="J18"/>
  <c r="G19"/>
  <c r="H19"/>
  <c r="J19"/>
  <c r="G20"/>
  <c r="H20"/>
  <c r="I20"/>
  <c r="G86"/>
  <c r="H86"/>
  <c r="I86"/>
  <c r="J86"/>
  <c r="G21"/>
  <c r="H21"/>
  <c r="I21"/>
  <c r="J21"/>
  <c r="G22"/>
  <c r="H22"/>
  <c r="I22"/>
  <c r="J22"/>
  <c r="G23"/>
  <c r="I23"/>
  <c r="J23"/>
  <c r="G24"/>
  <c r="H24"/>
  <c r="I24"/>
  <c r="J24"/>
  <c r="H25"/>
  <c r="I25"/>
  <c r="J25"/>
  <c r="H26"/>
  <c r="I26"/>
  <c r="H27"/>
  <c r="J27"/>
  <c r="H28"/>
  <c r="I28"/>
  <c r="J28"/>
  <c r="G29"/>
  <c r="H29"/>
  <c r="I29"/>
  <c r="J29"/>
  <c r="G30"/>
  <c r="H30"/>
  <c r="I30"/>
  <c r="J30"/>
  <c r="G31"/>
  <c r="I31"/>
  <c r="J31"/>
  <c r="G32"/>
  <c r="H32"/>
  <c r="I32"/>
  <c r="J32"/>
  <c r="G33"/>
  <c r="H33"/>
  <c r="I33"/>
  <c r="J33"/>
  <c r="G34"/>
  <c r="H34"/>
  <c r="I34"/>
  <c r="J34"/>
  <c r="G35"/>
  <c r="H35"/>
  <c r="J35"/>
  <c r="G36"/>
  <c r="H36"/>
  <c r="I36"/>
  <c r="J36"/>
  <c r="H37"/>
  <c r="J37"/>
  <c r="I38"/>
  <c r="G39"/>
  <c r="H39"/>
  <c r="I39"/>
  <c r="J39"/>
  <c r="G87"/>
  <c r="H87"/>
  <c r="J87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I57"/>
  <c r="J57"/>
  <c r="G58"/>
  <c r="I58"/>
  <c r="J58"/>
  <c r="G59"/>
  <c r="I59"/>
  <c r="J59"/>
  <c r="G60"/>
  <c r="C58" i="12" s="1"/>
  <c r="I60" i="5"/>
  <c r="G58" i="12" s="1"/>
  <c r="J60" i="5"/>
  <c r="G63"/>
  <c r="J63"/>
  <c r="G64"/>
  <c r="I64"/>
  <c r="J64"/>
  <c r="G100"/>
  <c r="H100"/>
  <c r="J100"/>
  <c r="G66"/>
  <c r="C65" i="12" s="1"/>
  <c r="H66" i="5"/>
  <c r="J66"/>
  <c r="I65" i="12" s="1"/>
  <c r="G62" i="5"/>
  <c r="J62"/>
  <c r="G68"/>
  <c r="H68"/>
  <c r="J68"/>
  <c r="G69"/>
  <c r="H69"/>
  <c r="I69"/>
  <c r="J69"/>
  <c r="G70"/>
  <c r="H70"/>
  <c r="I70"/>
  <c r="J70"/>
  <c r="G83"/>
  <c r="J83"/>
  <c r="G71"/>
  <c r="H71"/>
  <c r="J71"/>
  <c r="G67"/>
  <c r="J67"/>
  <c r="G73"/>
  <c r="J73"/>
  <c r="G82"/>
  <c r="J82"/>
  <c r="G92"/>
  <c r="J92"/>
  <c r="G76"/>
  <c r="G77"/>
  <c r="G65"/>
  <c r="G78"/>
  <c r="G74"/>
  <c r="G84"/>
  <c r="G81"/>
  <c r="G79"/>
  <c r="G80"/>
  <c r="G88"/>
  <c r="G85"/>
  <c r="G89"/>
  <c r="G91"/>
  <c r="J15"/>
  <c r="I15"/>
  <c r="G15"/>
  <c r="C70" i="12" l="1"/>
  <c r="C71"/>
  <c r="I6"/>
  <c r="I6" i="10"/>
  <c r="G79" i="12"/>
  <c r="E71" i="10"/>
  <c r="I68" i="12"/>
  <c r="I68" i="10"/>
  <c r="C6" i="12"/>
  <c r="C6" i="10"/>
  <c r="I82" i="12"/>
  <c r="C79"/>
  <c r="I75"/>
  <c r="I56"/>
  <c r="G68" i="10"/>
  <c r="C67" i="12"/>
  <c r="C64"/>
  <c r="I62"/>
  <c r="E61"/>
  <c r="E60"/>
  <c r="C59"/>
  <c r="I57"/>
  <c r="I57" i="10"/>
  <c r="C55" i="12"/>
  <c r="C55" i="10"/>
  <c r="C51" i="12"/>
  <c r="C51" i="10"/>
  <c r="I49" i="12"/>
  <c r="I49" i="10"/>
  <c r="G48" i="12"/>
  <c r="G48" i="10"/>
  <c r="E47" i="12"/>
  <c r="E47" i="10"/>
  <c r="E46" i="12"/>
  <c r="E46" i="10"/>
  <c r="E45" i="12"/>
  <c r="E45" i="10"/>
  <c r="E44" i="12"/>
  <c r="E44" i="10"/>
  <c r="E43" i="12"/>
  <c r="E43" i="10"/>
  <c r="E42" i="12"/>
  <c r="E42" i="10"/>
  <c r="E41" i="12"/>
  <c r="E41" i="10"/>
  <c r="C40" i="12"/>
  <c r="C40" i="10"/>
  <c r="C39" i="12"/>
  <c r="C39" i="10"/>
  <c r="C38" i="12"/>
  <c r="C38" i="10"/>
  <c r="C37" i="12"/>
  <c r="C37" i="10"/>
  <c r="C36" i="12"/>
  <c r="C36" i="10"/>
  <c r="C35" i="12"/>
  <c r="C35" i="10"/>
  <c r="C34" i="12"/>
  <c r="C34" i="10"/>
  <c r="C33" i="12"/>
  <c r="C33" i="10"/>
  <c r="C32" i="12"/>
  <c r="C32" i="10"/>
  <c r="C31" i="12"/>
  <c r="C31" i="10"/>
  <c r="C78"/>
  <c r="C30" i="12"/>
  <c r="C30" i="10"/>
  <c r="E28" i="12"/>
  <c r="E28" i="10"/>
  <c r="C27" i="12"/>
  <c r="C27" i="10"/>
  <c r="I25" i="12"/>
  <c r="I25" i="10"/>
  <c r="I24" i="12"/>
  <c r="I24" i="10"/>
  <c r="I23" i="12"/>
  <c r="I23" i="10"/>
  <c r="I22" i="12"/>
  <c r="I22" i="10"/>
  <c r="I21" i="12"/>
  <c r="I21" i="10"/>
  <c r="I20" i="12"/>
  <c r="I20" i="10"/>
  <c r="I19" i="12"/>
  <c r="I19" i="10"/>
  <c r="E18" i="12"/>
  <c r="E18" i="10"/>
  <c r="I17" i="12"/>
  <c r="I17" i="10"/>
  <c r="I16" i="12"/>
  <c r="I16" i="10"/>
  <c r="G15" i="12"/>
  <c r="G15" i="10"/>
  <c r="G14" i="12"/>
  <c r="G14" i="10"/>
  <c r="E13" i="12"/>
  <c r="E13" i="10"/>
  <c r="E12" i="12"/>
  <c r="E12" i="10"/>
  <c r="E77" i="12"/>
  <c r="E77" i="10"/>
  <c r="E11" i="12"/>
  <c r="E11" i="10"/>
  <c r="E10" i="12"/>
  <c r="E10" i="10"/>
  <c r="E9" i="12"/>
  <c r="E9" i="10"/>
  <c r="E8" i="12"/>
  <c r="E8" i="10"/>
  <c r="C81" i="12"/>
  <c r="C75"/>
  <c r="C82"/>
  <c r="I80"/>
  <c r="I64"/>
  <c r="G60"/>
  <c r="I81"/>
  <c r="G76"/>
  <c r="C71" i="10"/>
  <c r="G6" i="12"/>
  <c r="G6" i="10"/>
  <c r="G81" i="12"/>
  <c r="C76"/>
  <c r="I79"/>
  <c r="I71" i="10"/>
  <c r="C72" i="12"/>
  <c r="I69"/>
  <c r="G56"/>
  <c r="C68"/>
  <c r="C68" i="10"/>
  <c r="I58"/>
  <c r="E62" i="12"/>
  <c r="C61"/>
  <c r="C60"/>
  <c r="I53"/>
  <c r="E57"/>
  <c r="E57" i="10"/>
  <c r="I54" i="12"/>
  <c r="I54" i="10"/>
  <c r="I50" i="12"/>
  <c r="I50" i="10"/>
  <c r="G49" i="12"/>
  <c r="G49" i="10"/>
  <c r="C48" i="12"/>
  <c r="C48" i="10"/>
  <c r="C47" i="12"/>
  <c r="C47" i="10"/>
  <c r="C46" i="12"/>
  <c r="C46" i="10"/>
  <c r="C45"/>
  <c r="C45" i="12"/>
  <c r="C44"/>
  <c r="C44" i="10"/>
  <c r="C43" i="12"/>
  <c r="C43" i="10"/>
  <c r="C42" i="12"/>
  <c r="C42" i="10"/>
  <c r="I40" i="12"/>
  <c r="I40" i="10"/>
  <c r="I39" i="12"/>
  <c r="I39" i="10"/>
  <c r="I38" i="12"/>
  <c r="I38" i="10"/>
  <c r="I37" i="12"/>
  <c r="I37" i="10"/>
  <c r="I36" i="12"/>
  <c r="I36" i="10"/>
  <c r="I35" i="12"/>
  <c r="I35" i="10"/>
  <c r="I34" i="12"/>
  <c r="I34" i="10"/>
  <c r="I33" i="12"/>
  <c r="I33" i="10"/>
  <c r="I32" i="12"/>
  <c r="I32" i="10"/>
  <c r="I31" i="12"/>
  <c r="I31" i="10"/>
  <c r="I30" i="12"/>
  <c r="I30" i="10"/>
  <c r="I27" i="12"/>
  <c r="I27" i="10"/>
  <c r="I26" i="12"/>
  <c r="I26" i="10"/>
  <c r="G25" i="12"/>
  <c r="G25" i="10"/>
  <c r="G24" i="12"/>
  <c r="G24" i="10"/>
  <c r="G23" i="12"/>
  <c r="G23" i="10"/>
  <c r="G22" i="12"/>
  <c r="G22" i="10"/>
  <c r="G21" i="12"/>
  <c r="G21" i="10"/>
  <c r="G20" i="12"/>
  <c r="G20" i="10"/>
  <c r="G19" i="12"/>
  <c r="G19" i="10"/>
  <c r="G17" i="12"/>
  <c r="G17" i="10"/>
  <c r="G16" i="12"/>
  <c r="G16" i="10"/>
  <c r="E15" i="12"/>
  <c r="E15" i="10"/>
  <c r="C14" i="12"/>
  <c r="C14" i="10"/>
  <c r="C13" i="12"/>
  <c r="C13" i="10"/>
  <c r="C12" i="12"/>
  <c r="C12" i="10"/>
  <c r="C77" i="12"/>
  <c r="C77" i="10"/>
  <c r="C11" i="12"/>
  <c r="C11" i="10"/>
  <c r="C10" i="12"/>
  <c r="C10" i="10"/>
  <c r="C9" i="12"/>
  <c r="C9" i="10"/>
  <c r="I7" i="12"/>
  <c r="I7" i="10"/>
  <c r="C80" i="12"/>
  <c r="C56"/>
  <c r="I67"/>
  <c r="E58" i="10"/>
  <c r="C62" i="12"/>
  <c r="I61"/>
  <c r="I60"/>
  <c r="I59"/>
  <c r="C57"/>
  <c r="C57" i="10"/>
  <c r="I55" i="12"/>
  <c r="I55" i="10"/>
  <c r="C54"/>
  <c r="C54" i="12"/>
  <c r="I51"/>
  <c r="I51" i="10"/>
  <c r="G50" i="12"/>
  <c r="G50" i="10"/>
  <c r="C49"/>
  <c r="C49" i="12"/>
  <c r="I47"/>
  <c r="I47" i="10"/>
  <c r="I46" i="12"/>
  <c r="I46" i="10"/>
  <c r="I45" i="12"/>
  <c r="I45" i="10"/>
  <c r="I44" i="12"/>
  <c r="I44" i="10"/>
  <c r="I43" i="12"/>
  <c r="I43" i="10"/>
  <c r="I42" i="12"/>
  <c r="I42" i="10"/>
  <c r="I41" i="12"/>
  <c r="I41" i="10"/>
  <c r="G40" i="12"/>
  <c r="G40" i="10"/>
  <c r="G39" i="12"/>
  <c r="G39" i="10"/>
  <c r="G38" i="12"/>
  <c r="G38" i="10"/>
  <c r="G37" i="12"/>
  <c r="G37" i="10"/>
  <c r="G36" i="12"/>
  <c r="G36" i="10"/>
  <c r="G35" i="12"/>
  <c r="G35" i="10"/>
  <c r="G34" i="12"/>
  <c r="G34" i="10"/>
  <c r="G33" i="12"/>
  <c r="G33" i="10"/>
  <c r="G32" i="12"/>
  <c r="G32" i="10"/>
  <c r="G31" i="12"/>
  <c r="G31" i="10"/>
  <c r="I78"/>
  <c r="G30" i="12"/>
  <c r="G30" i="10"/>
  <c r="G29" i="12"/>
  <c r="G29" i="10"/>
  <c r="G27" i="12"/>
  <c r="G27" i="10"/>
  <c r="E26" i="12"/>
  <c r="E26" i="10"/>
  <c r="E25" i="12"/>
  <c r="E25" i="10"/>
  <c r="E24" i="12"/>
  <c r="E24" i="10"/>
  <c r="E23" i="12"/>
  <c r="E23" i="10"/>
  <c r="C22" i="12"/>
  <c r="C22" i="10"/>
  <c r="E21" i="12"/>
  <c r="E21" i="10"/>
  <c r="E20" i="12"/>
  <c r="E20" i="10"/>
  <c r="E19" i="12"/>
  <c r="E19" i="10"/>
  <c r="E17" i="12"/>
  <c r="E17" i="10"/>
  <c r="E16" i="12"/>
  <c r="E16" i="10"/>
  <c r="C15" i="12"/>
  <c r="C15" i="10"/>
  <c r="I13" i="12"/>
  <c r="I13" i="10"/>
  <c r="I12" i="12"/>
  <c r="I12" i="10"/>
  <c r="I77" i="12"/>
  <c r="I77" i="10"/>
  <c r="I11" i="12"/>
  <c r="I11" i="10"/>
  <c r="I10" i="12"/>
  <c r="I10" i="10"/>
  <c r="I9" i="12"/>
  <c r="I9" i="10"/>
  <c r="I8" i="12"/>
  <c r="I8" i="10"/>
  <c r="G7" i="12"/>
  <c r="G7" i="10"/>
  <c r="I76" i="12"/>
  <c r="I72"/>
  <c r="C69"/>
  <c r="C58" i="10"/>
  <c r="G61" i="12"/>
  <c r="E59"/>
  <c r="C53"/>
  <c r="G55"/>
  <c r="G55" i="10"/>
  <c r="G51" i="12"/>
  <c r="G51" i="10"/>
  <c r="C50" i="12"/>
  <c r="C50" i="10"/>
  <c r="I48" i="12"/>
  <c r="I48" i="10"/>
  <c r="G47" i="12"/>
  <c r="G47" i="10"/>
  <c r="G46" i="12"/>
  <c r="G46" i="10"/>
  <c r="G45" i="12"/>
  <c r="G45" i="10"/>
  <c r="G44" i="12"/>
  <c r="G44" i="10"/>
  <c r="G43" i="12"/>
  <c r="G43" i="10"/>
  <c r="G42" i="12"/>
  <c r="G42" i="10"/>
  <c r="G41" i="12"/>
  <c r="G41" i="10"/>
  <c r="E40" i="12"/>
  <c r="E40" i="10"/>
  <c r="E39" i="12"/>
  <c r="E39" i="10"/>
  <c r="E38" i="12"/>
  <c r="E38" i="10"/>
  <c r="E37" i="12"/>
  <c r="E37" i="10"/>
  <c r="E36" i="12"/>
  <c r="E36" i="10"/>
  <c r="E35" i="12"/>
  <c r="E35" i="10"/>
  <c r="E34" i="12"/>
  <c r="E34" i="10"/>
  <c r="E33" i="12"/>
  <c r="E33" i="10"/>
  <c r="E32" i="12"/>
  <c r="E32" i="10"/>
  <c r="E31" i="12"/>
  <c r="E31" i="10"/>
  <c r="E78"/>
  <c r="E30" i="12"/>
  <c r="E30" i="10"/>
  <c r="I28" i="12"/>
  <c r="I28" i="10"/>
  <c r="E27" i="12"/>
  <c r="E27" i="10"/>
  <c r="C26" i="12"/>
  <c r="C26" i="10"/>
  <c r="C25" i="12"/>
  <c r="C25" i="10"/>
  <c r="C24" i="12"/>
  <c r="C24" i="10"/>
  <c r="C23" i="12"/>
  <c r="C23" i="10"/>
  <c r="C21" i="12"/>
  <c r="C21" i="10"/>
  <c r="C20" i="12"/>
  <c r="C20" i="10"/>
  <c r="I18" i="12"/>
  <c r="I18" i="10"/>
  <c r="C17" i="12"/>
  <c r="C17" i="10"/>
  <c r="I15" i="12"/>
  <c r="I15" i="10"/>
  <c r="I14" i="12"/>
  <c r="I14" i="10"/>
  <c r="G13" i="12"/>
  <c r="G13" i="10"/>
  <c r="G12" i="12"/>
  <c r="G12" i="10"/>
  <c r="G77" i="12"/>
  <c r="G77" i="10"/>
  <c r="G11" i="12"/>
  <c r="G11" i="10"/>
  <c r="G10" i="12"/>
  <c r="G10" i="10"/>
  <c r="G9" i="12"/>
  <c r="G9" i="10"/>
  <c r="G8" i="12"/>
  <c r="G8" i="10"/>
  <c r="E7" i="12"/>
  <c r="E7" i="10"/>
</calcChain>
</file>

<file path=xl/sharedStrings.xml><?xml version="1.0" encoding="utf-8"?>
<sst xmlns="http://schemas.openxmlformats.org/spreadsheetml/2006/main" count="637" uniqueCount="135">
  <si>
    <t>"Виза"</t>
  </si>
  <si>
    <t>"СОГЛАСОВАНО"</t>
  </si>
  <si>
    <t>Начальник Управления организации ОМС</t>
  </si>
  <si>
    <t xml:space="preserve">Заместитель директора </t>
  </si>
  <si>
    <t xml:space="preserve">Территориального фонда ОМС </t>
  </si>
  <si>
    <t>Смоленской области</t>
  </si>
  <si>
    <t>____________________</t>
  </si>
  <si>
    <t>В.Ю. Новиков</t>
  </si>
  <si>
    <t>С.А. Шевчук</t>
  </si>
  <si>
    <t>№</t>
  </si>
  <si>
    <t>Наименование медицинской организации</t>
  </si>
  <si>
    <t>СМП</t>
  </si>
  <si>
    <t>АП</t>
  </si>
  <si>
    <t>ДС</t>
  </si>
  <si>
    <t>КС</t>
  </si>
  <si>
    <t>всего плановых ЭКМП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</si>
  <si>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</si>
  <si>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</si>
  <si>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</si>
  <si>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</si>
  <si>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</si>
  <si>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</si>
  <si>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АНО"Реабилитационный центр-санаторий"Дугино"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</si>
  <si>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</si>
  <si>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</si>
  <si>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</si>
  <si>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</si>
  <si>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</si>
  <si>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МБ"</t>
  </si>
  <si>
    <t>ОГБУЗ "Гагаринская ЦРБ"</t>
  </si>
  <si>
    <t>ОГБУЗ "Демидовская ЦРБ"</t>
  </si>
  <si>
    <t>ОГБУЗ "Дорогобужская ЦРБ"</t>
  </si>
  <si>
    <t>ОГБУЗ "Ельнинская МБ"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</si>
  <si>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</si>
  <si>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</si>
  <si>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</si>
  <si>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</si>
  <si>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</si>
  <si>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</si>
  <si>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</si>
  <si>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 "Хиславичская ЦРБ"</t>
  </si>
  <si>
    <t>ОГБУЗ"Смоленская областная психиатрическая больница"</t>
  </si>
  <si>
    <t>ОГБУЗ "Ярцевская ЦРБ"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</si>
  <si>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</si>
  <si>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</si>
  <si>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</si>
  <si>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</si>
  <si>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</si>
  <si>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</si>
  <si>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</si>
  <si>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</si>
  <si>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</si>
  <si>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</si>
  <si>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</si>
  <si>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</si>
  <si>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</si>
  <si>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</si>
  <si>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</si>
  <si>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</si>
  <si>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</si>
  <si>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</si>
  <si>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</si>
  <si>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</si>
  <si>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ОГБУЗ "Станция скорой медицинской помощи"</t>
  </si>
  <si>
    <t>ФГБУ "ФЦТОЭ" Минздрава России (г. Смоленск)</t>
  </si>
  <si>
    <t>ООО МЦ "Гинея"</t>
  </si>
  <si>
    <t>ООО "Центр ЭКО"</t>
  </si>
  <si>
    <t>ООО"Андромед"</t>
  </si>
  <si>
    <t>ООО "КЛИНИКА ЭКСПЕРТ СМОЛЕНСК"</t>
  </si>
  <si>
    <t>ООО "Фрезениус Нефрокеа"</t>
  </si>
  <si>
    <t>Смоленский филиал ООО "БМК"</t>
  </si>
  <si>
    <t>ООО"Независимая лаборатория ИНВИТРО" (г.Москва)</t>
  </si>
  <si>
    <t>ООО "Клиника Позвоночника 2К"</t>
  </si>
  <si>
    <t>МЧУ ДПО "Клиника Медекс Смоленск"</t>
  </si>
  <si>
    <t>ООО"Стоматологическая поликлиника"</t>
  </si>
  <si>
    <t>ООО"Семейная клиника"</t>
  </si>
  <si>
    <t>ООО"Медицина Плюс"</t>
  </si>
  <si>
    <t>Калужский филиал ФГАУ "НМИЦ "МНТК "Микрохирургия глаза" им. акад. С.Н. Федорова" Минздрава России</t>
  </si>
  <si>
    <t>ООО"М-Лайн" г.Москва</t>
  </si>
  <si>
    <t>МЧУ"Нефросовет-Иваново"</t>
  </si>
  <si>
    <t>ПАО"Дорогобуж"</t>
  </si>
  <si>
    <t>ООО "Нефрофарм"</t>
  </si>
  <si>
    <t>ООО"Центр реабилитации слуха.Слуховые аппаратыи кохлеарные импланты"</t>
  </si>
  <si>
    <t>ООО"Каравай" г. Рославль</t>
  </si>
  <si>
    <t>ООО"Диагностика Смоленск" г.Вязьма</t>
  </si>
  <si>
    <t>ООО"Диализный центр НЕФРОС-ВОРОНЕЖ"</t>
  </si>
  <si>
    <t>ООО"Альфамед"</t>
  </si>
  <si>
    <t>ООО"Виталаб"</t>
  </si>
  <si>
    <t>ООО"КДФ"</t>
  </si>
  <si>
    <t xml:space="preserve">ООО"Научно-методический центр клинической лабораторной диагностики Ситилаб" </t>
  </si>
  <si>
    <t>ООО"НПФ"ХЕЛИКС"</t>
  </si>
  <si>
    <t xml:space="preserve">ООО"ПЭТ-Технолоджи Диагностика" </t>
  </si>
  <si>
    <t>ООО"Семья-Смоленск""</t>
  </si>
  <si>
    <t xml:space="preserve">Нальник отдела ЗПЗ и ЭКМП </t>
  </si>
  <si>
    <t>Коновалова Л.В.</t>
  </si>
  <si>
    <t>И.о. директора  филиала</t>
  </si>
  <si>
    <t>Турок В.Г.</t>
  </si>
  <si>
    <t>МП</t>
  </si>
  <si>
    <t>даты проведения ЭКМП  с…по…</t>
  </si>
  <si>
    <t>2 ПОЛУГОДИЕ</t>
  </si>
  <si>
    <t>И.о.директора  филиала</t>
  </si>
  <si>
    <t xml:space="preserve">План проведения Филиалом АО "МАКС-М" в г.Смоленске экспертизы качества медицинской помощи  в 2024 году </t>
  </si>
  <si>
    <t>Планируемые объемы медицинской помощи на 2024 год (кол-во счетов) по условиям МП</t>
  </si>
  <si>
    <t>Всего плановых ЭКМП  за 2024 год, в том числе по условиям оказания медицинской помощи</t>
  </si>
  <si>
    <t>ОГАУЗ "Сафоновская городская стоматологическая поликлиника"</t>
  </si>
  <si>
    <t>ОГБУЗ "Ельнинская ЦРБ"</t>
  </si>
  <si>
    <t>ОГБУЗ    "Сычевская ЦРБ"</t>
  </si>
  <si>
    <t>ООО "Лечебно-диагностический центр международного института биологических систем Смоленск</t>
  </si>
  <si>
    <t>ООО "КДФ"</t>
  </si>
  <si>
    <t>ОГБУЗ "Вяземская ЦРБ"</t>
  </si>
  <si>
    <t>ООО "МЕДКЛУБ"</t>
  </si>
  <si>
    <t>ООО "МЕДИЦИНА И ЯДЕРНЫЕ ТЕХНОЛОГИИ"</t>
  </si>
  <si>
    <t>ООО "СКАНДИНАВИЯ АВА-ПЕТЕР"</t>
  </si>
  <si>
    <t>ООО "ЦЕНТР РЕПРОДУКЦИИ И ГЕНЕТИКИ"</t>
  </si>
  <si>
    <t>ОГБУЗ "Смоленский кожно-венерологический диспансер"</t>
  </si>
  <si>
    <t>ООО "МРТ КЛИНИКА"</t>
  </si>
  <si>
    <t>15.03.2024 по 15.04.2024</t>
  </si>
  <si>
    <t>15.04.2024 по 15.05.2024</t>
  </si>
  <si>
    <t>15.05.2024 по 15.06.2024</t>
  </si>
  <si>
    <t>15.06.2024 по 15.07.2024</t>
  </si>
  <si>
    <t>ООО "Виталаб"</t>
  </si>
  <si>
    <t>15.07.2024 по 15.08.2024</t>
  </si>
  <si>
    <t>15.07.2024 по 15.08.2043</t>
  </si>
  <si>
    <t xml:space="preserve">15.08.2024 по 15.09.2024 </t>
  </si>
  <si>
    <t>15.08.2024 по 15.09.2024</t>
  </si>
  <si>
    <t>15.08.2024 по 15.09 2024</t>
  </si>
  <si>
    <t>15.08.2024 по 15.12.2024</t>
  </si>
  <si>
    <t>15.09.2024 по 15.10.2024</t>
  </si>
  <si>
    <t>15.10.2024 по 15.11.2024</t>
  </si>
  <si>
    <t>15.10.2023 по 15.11.2024</t>
  </si>
  <si>
    <t>15.11.2024 по 15.12.2024</t>
  </si>
  <si>
    <t>ООО  "Гинея"</t>
  </si>
  <si>
    <t>15.04.24 по 15.05.2024</t>
  </si>
  <si>
    <t>"     12  " февраля 2024 г.</t>
  </si>
  <si>
    <t>12 февраля 2024 года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</si>
</sst>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3" fillId="0" borderId="0"/>
  </cellStyleXfs>
  <cellXfs count="123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7" fillId="2" borderId="0" xfId="0" applyFont="1" applyFill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9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3" fontId="18" fillId="2" borderId="1" xfId="7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wrapText="1"/>
    </xf>
    <xf numFmtId="0" fontId="23" fillId="2" borderId="0" xfId="0" applyFont="1" applyFill="1" applyBorder="1" applyAlignment="1">
      <alignment horizontal="center" vertical="center"/>
    </xf>
    <xf numFmtId="14" fontId="18" fillId="2" borderId="0" xfId="0" applyNumberFormat="1" applyFont="1" applyFill="1"/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/>
    <xf numFmtId="0" fontId="18" fillId="2" borderId="13" xfId="0" applyFont="1" applyFill="1" applyBorder="1"/>
    <xf numFmtId="0" fontId="18" fillId="2" borderId="0" xfId="0" applyFont="1" applyFill="1" applyAlignment="1"/>
    <xf numFmtId="14" fontId="18" fillId="2" borderId="0" xfId="0" applyNumberFormat="1" applyFont="1" applyFill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8" fillId="2" borderId="1" xfId="7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8" fillId="0" borderId="1" xfId="7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7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/>
    <xf numFmtId="0" fontId="25" fillId="0" borderId="7" xfId="0" applyFont="1" applyFill="1" applyBorder="1"/>
    <xf numFmtId="0" fontId="25" fillId="0" borderId="0" xfId="0" applyFont="1" applyFill="1" applyAlignment="1">
      <alignment horizontal="center" vertical="center"/>
    </xf>
    <xf numFmtId="0" fontId="25" fillId="0" borderId="13" xfId="0" applyFont="1" applyFill="1" applyBorder="1"/>
    <xf numFmtId="0" fontId="25" fillId="0" borderId="0" xfId="0" applyFont="1" applyFill="1" applyAlignment="1"/>
    <xf numFmtId="0" fontId="25" fillId="0" borderId="0" xfId="0" applyFont="1" applyFill="1"/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Fill="1"/>
    <xf numFmtId="0" fontId="1" fillId="0" borderId="7" xfId="0" applyFont="1" applyFill="1" applyBorder="1"/>
    <xf numFmtId="0" fontId="1" fillId="0" borderId="13" xfId="0" applyFont="1" applyFill="1" applyBorder="1"/>
    <xf numFmtId="0" fontId="1" fillId="0" borderId="0" xfId="0" applyFont="1" applyFill="1" applyAlignment="1"/>
    <xf numFmtId="1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18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wrapText="1"/>
    </xf>
    <xf numFmtId="0" fontId="20" fillId="2" borderId="5" xfId="0" applyFont="1" applyFill="1" applyBorder="1" applyAlignment="1">
      <alignment wrapText="1"/>
    </xf>
    <xf numFmtId="0" fontId="20" fillId="2" borderId="6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0" fillId="2" borderId="8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/>
    <xf numFmtId="0" fontId="19" fillId="2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/>
  </cellXfs>
  <cellStyles count="8">
    <cellStyle name="Comma" xfId="5"/>
    <cellStyle name="Comma [0]" xfId="6"/>
    <cellStyle name="Currency" xfId="3"/>
    <cellStyle name="Currency [0]" xfId="4"/>
    <cellStyle name="Normal" xfId="7"/>
    <cellStyle name="Percent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07"/>
  <sheetViews>
    <sheetView tabSelected="1" zoomScale="80" zoomScaleNormal="80" workbookViewId="0">
      <selection activeCell="F6" sqref="F6"/>
    </sheetView>
  </sheetViews>
  <sheetFormatPr defaultColWidth="9.109375" defaultRowHeight="13.8"/>
  <cols>
    <col min="1" max="1" width="10.109375" style="1" customWidth="1"/>
    <col min="2" max="2" width="32.33203125" style="2" customWidth="1"/>
    <col min="3" max="3" width="12.44140625" style="2" customWidth="1"/>
    <col min="4" max="4" width="12.6640625" style="2" customWidth="1"/>
    <col min="5" max="5" width="11.5546875" style="2" customWidth="1"/>
    <col min="6" max="6" width="11.6640625" style="2" customWidth="1"/>
    <col min="7" max="10" width="14.5546875" style="3" customWidth="1"/>
    <col min="11" max="13" width="8.88671875" style="1" customWidth="1"/>
    <col min="14" max="15" width="8.88671875" style="1"/>
    <col min="16" max="16" width="8.88671875" style="1" customWidth="1"/>
    <col min="17" max="16384" width="9.109375" style="1"/>
  </cols>
  <sheetData>
    <row r="1" spans="1:12" ht="18">
      <c r="A1" s="8"/>
      <c r="B1" s="8"/>
      <c r="C1" s="8"/>
      <c r="D1" s="8"/>
      <c r="E1" s="8"/>
      <c r="F1" s="8"/>
      <c r="G1" s="9"/>
      <c r="H1" s="10" t="s">
        <v>0</v>
      </c>
      <c r="I1" s="10"/>
      <c r="J1" s="10"/>
      <c r="K1" s="3"/>
      <c r="L1" s="3"/>
    </row>
    <row r="2" spans="1:12" s="4" customFormat="1" ht="18">
      <c r="A2" s="10" t="s">
        <v>1</v>
      </c>
      <c r="B2" s="10"/>
      <c r="C2" s="8"/>
      <c r="D2" s="8"/>
      <c r="E2" s="8"/>
      <c r="F2" s="8"/>
      <c r="G2" s="9"/>
      <c r="H2" s="10" t="s">
        <v>133</v>
      </c>
      <c r="I2" s="10"/>
      <c r="J2" s="10"/>
      <c r="K2" s="5"/>
      <c r="L2" s="5"/>
    </row>
    <row r="3" spans="1:12" s="4" customFormat="1" ht="18">
      <c r="A3" s="122" t="s">
        <v>134</v>
      </c>
      <c r="B3" s="122"/>
      <c r="C3" s="8"/>
      <c r="D3" s="8"/>
      <c r="E3" s="8"/>
      <c r="F3" s="8"/>
      <c r="G3" s="9"/>
      <c r="H3" s="10" t="s">
        <v>2</v>
      </c>
      <c r="I3" s="10"/>
      <c r="J3" s="10"/>
      <c r="K3" s="5"/>
      <c r="L3" s="5"/>
    </row>
    <row r="4" spans="1:12" s="4" customFormat="1" ht="18">
      <c r="A4" s="10" t="s">
        <v>3</v>
      </c>
      <c r="B4" s="10"/>
      <c r="C4" s="8"/>
      <c r="D4" s="8"/>
      <c r="E4" s="8"/>
      <c r="F4" s="8"/>
      <c r="G4" s="9"/>
      <c r="H4" s="10" t="s">
        <v>4</v>
      </c>
      <c r="I4" s="10"/>
      <c r="J4" s="10"/>
      <c r="K4" s="5"/>
      <c r="L4" s="5"/>
    </row>
    <row r="5" spans="1:12" s="4" customFormat="1" ht="18">
      <c r="A5" s="10" t="s">
        <v>4</v>
      </c>
      <c r="B5" s="10"/>
      <c r="C5" s="8"/>
      <c r="D5" s="8"/>
      <c r="E5" s="8"/>
      <c r="F5" s="8"/>
      <c r="G5" s="9"/>
      <c r="H5" s="10" t="s">
        <v>5</v>
      </c>
      <c r="I5" s="10"/>
      <c r="J5" s="10"/>
      <c r="K5" s="5"/>
      <c r="L5" s="5"/>
    </row>
    <row r="6" spans="1:12" s="4" customFormat="1" ht="18">
      <c r="A6" s="10" t="s">
        <v>5</v>
      </c>
      <c r="B6" s="10"/>
      <c r="C6" s="8"/>
      <c r="D6" s="8"/>
      <c r="E6" s="8"/>
      <c r="F6" s="8"/>
      <c r="G6" s="9"/>
      <c r="H6" s="10" t="s">
        <v>6</v>
      </c>
      <c r="I6" s="10"/>
      <c r="J6" s="10"/>
      <c r="K6" s="5"/>
      <c r="L6" s="5"/>
    </row>
    <row r="7" spans="1:12" s="4" customFormat="1" ht="18">
      <c r="A7" s="10" t="s">
        <v>6</v>
      </c>
      <c r="B7" s="10"/>
      <c r="C7" s="8"/>
      <c r="D7" s="8"/>
      <c r="E7" s="8"/>
      <c r="F7" s="8"/>
      <c r="G7" s="9"/>
      <c r="H7" s="10" t="s">
        <v>7</v>
      </c>
      <c r="I7" s="8"/>
      <c r="J7" s="8"/>
      <c r="K7" s="5"/>
      <c r="L7" s="5"/>
    </row>
    <row r="8" spans="1:12" s="4" customFormat="1" ht="18">
      <c r="A8" s="10" t="s">
        <v>8</v>
      </c>
      <c r="B8" s="10"/>
      <c r="C8" s="8"/>
      <c r="D8" s="8"/>
      <c r="E8" s="8"/>
      <c r="F8" s="8"/>
      <c r="G8" s="9"/>
      <c r="H8" s="9"/>
      <c r="I8" s="9"/>
      <c r="J8" s="9"/>
    </row>
    <row r="9" spans="1:12" s="4" customFormat="1" ht="18">
      <c r="A9" s="8"/>
      <c r="B9" s="8"/>
      <c r="C9" s="8"/>
      <c r="D9" s="8"/>
      <c r="E9" s="8"/>
      <c r="F9" s="8"/>
      <c r="G9" s="9"/>
      <c r="H9" s="9"/>
      <c r="I9" s="9"/>
      <c r="J9" s="9"/>
    </row>
    <row r="10" spans="1:12" s="4" customFormat="1" ht="49.5" customHeight="1">
      <c r="A10" s="94" t="s">
        <v>101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2" s="4" customFormat="1" ht="18" hidden="1">
      <c r="A11" s="8"/>
      <c r="B11" s="8"/>
      <c r="C11" s="8"/>
      <c r="D11" s="8"/>
      <c r="E11" s="8"/>
      <c r="F11" s="8"/>
      <c r="G11" s="9"/>
      <c r="H11" s="9"/>
      <c r="I11" s="9"/>
      <c r="J11" s="9"/>
    </row>
    <row r="12" spans="1:12" s="6" customFormat="1" ht="47.25" customHeight="1">
      <c r="A12" s="99" t="s">
        <v>9</v>
      </c>
      <c r="B12" s="96" t="s">
        <v>10</v>
      </c>
      <c r="C12" s="87" t="s">
        <v>102</v>
      </c>
      <c r="D12" s="88"/>
      <c r="E12" s="88"/>
      <c r="F12" s="89"/>
      <c r="G12" s="93" t="s">
        <v>103</v>
      </c>
      <c r="H12" s="93"/>
      <c r="I12" s="93"/>
      <c r="J12" s="93"/>
    </row>
    <row r="13" spans="1:12" s="7" customFormat="1" ht="30.75" customHeight="1">
      <c r="A13" s="97"/>
      <c r="B13" s="97"/>
      <c r="C13" s="90"/>
      <c r="D13" s="91"/>
      <c r="E13" s="91"/>
      <c r="F13" s="92"/>
      <c r="G13" s="31" t="s">
        <v>11</v>
      </c>
      <c r="H13" s="31" t="s">
        <v>12</v>
      </c>
      <c r="I13" s="31" t="s">
        <v>13</v>
      </c>
      <c r="J13" s="31" t="s">
        <v>14</v>
      </c>
    </row>
    <row r="14" spans="1:12" s="7" customFormat="1" ht="50.25" customHeight="1">
      <c r="A14" s="98"/>
      <c r="B14" s="98"/>
      <c r="C14" s="31" t="s">
        <v>11</v>
      </c>
      <c r="D14" s="31" t="s">
        <v>12</v>
      </c>
      <c r="E14" s="31" t="s">
        <v>13</v>
      </c>
      <c r="F14" s="31" t="s">
        <v>14</v>
      </c>
      <c r="G14" s="31" t="s">
        <v>15</v>
      </c>
      <c r="H14" s="31" t="s">
        <v>15</v>
      </c>
      <c r="I14" s="31" t="s">
        <v>15</v>
      </c>
      <c r="J14" s="31" t="s">
        <v>15</v>
      </c>
    </row>
    <row r="15" spans="1:12" s="6" customFormat="1" ht="23.25" customHeight="1">
      <c r="A15" s="11">
        <v>1</v>
      </c>
      <c r="B15" s="12" t="s">
        <v>16</v>
      </c>
      <c r="C15" s="13">
        <v>0</v>
      </c>
      <c r="D15" s="13">
        <v>246</v>
      </c>
      <c r="E15" s="13">
        <v>0</v>
      </c>
      <c r="F15" s="13">
        <v>0</v>
      </c>
      <c r="G15" s="31">
        <f>ROUNDUP((C15/100)*0.5,0)</f>
        <v>0</v>
      </c>
      <c r="H15" s="31">
        <f>ROUNDUP((D15/100)*0.4,0)</f>
        <v>1</v>
      </c>
      <c r="I15" s="31">
        <f>ROUNDUP((E15/100)*1.5,0)</f>
        <v>0</v>
      </c>
      <c r="J15" s="31">
        <f>ROUNDUP((F15/100)*3,0)</f>
        <v>0</v>
      </c>
    </row>
    <row r="16" spans="1:12" s="6" customFormat="1" ht="23.25" customHeight="1">
      <c r="A16" s="11">
        <f>A15+1</f>
        <v>2</v>
      </c>
      <c r="B16" s="14" t="s">
        <v>17</v>
      </c>
      <c r="C16" s="15">
        <v>68</v>
      </c>
      <c r="D16" s="15">
        <v>51243</v>
      </c>
      <c r="E16" s="15">
        <v>686</v>
      </c>
      <c r="F16" s="15">
        <v>11030</v>
      </c>
      <c r="G16" s="31">
        <f>ROUNDUP((C16/100)*3,0)</f>
        <v>3</v>
      </c>
      <c r="H16" s="31">
        <v>100</v>
      </c>
      <c r="I16" s="31">
        <v>10</v>
      </c>
      <c r="J16" s="31">
        <v>330</v>
      </c>
    </row>
    <row r="17" spans="1:10" s="6" customFormat="1" ht="23.25" customHeight="1">
      <c r="A17" s="11">
        <f t="shared" ref="A17:A60" si="0">A16+1</f>
        <v>3</v>
      </c>
      <c r="B17" s="14" t="s">
        <v>18</v>
      </c>
      <c r="C17" s="15">
        <v>43</v>
      </c>
      <c r="D17" s="15">
        <v>22222</v>
      </c>
      <c r="E17" s="15">
        <v>501</v>
      </c>
      <c r="F17" s="15">
        <v>1810</v>
      </c>
      <c r="G17" s="31">
        <f>ROUNDUP((C17/100)*3.5,0)</f>
        <v>2</v>
      </c>
      <c r="H17" s="31">
        <f t="shared" ref="H17:H100" si="1">ROUNDUP((D17/100)*0.2,0)</f>
        <v>45</v>
      </c>
      <c r="I17" s="31">
        <f t="shared" ref="I17:I61" si="2">ROUNDUP((E17/100)*1.5,0)</f>
        <v>8</v>
      </c>
      <c r="J17" s="31">
        <f t="shared" ref="J17:J100" si="3">ROUNDUP((F17/100)*3,0)</f>
        <v>55</v>
      </c>
    </row>
    <row r="18" spans="1:10" s="6" customFormat="1" ht="23.25" customHeight="1">
      <c r="A18" s="11">
        <f t="shared" si="0"/>
        <v>4</v>
      </c>
      <c r="B18" s="12" t="s">
        <v>19</v>
      </c>
      <c r="C18" s="15">
        <v>0</v>
      </c>
      <c r="D18" s="15">
        <v>18983</v>
      </c>
      <c r="E18" s="15">
        <v>0</v>
      </c>
      <c r="F18" s="15">
        <v>0</v>
      </c>
      <c r="G18" s="31">
        <f t="shared" ref="G18:G100" si="4">ROUNDUP((C18/100)*0.5,0)</f>
        <v>0</v>
      </c>
      <c r="H18" s="31">
        <f t="shared" si="1"/>
        <v>38</v>
      </c>
      <c r="I18" s="31">
        <f t="shared" si="2"/>
        <v>0</v>
      </c>
      <c r="J18" s="31">
        <f t="shared" si="3"/>
        <v>0</v>
      </c>
    </row>
    <row r="19" spans="1:10" s="6" customFormat="1" ht="23.25" customHeight="1">
      <c r="A19" s="11">
        <f t="shared" si="0"/>
        <v>5</v>
      </c>
      <c r="B19" s="14" t="s">
        <v>20</v>
      </c>
      <c r="C19" s="15">
        <v>0</v>
      </c>
      <c r="D19" s="15">
        <v>27578</v>
      </c>
      <c r="E19" s="15">
        <v>2673</v>
      </c>
      <c r="F19" s="15">
        <v>1661</v>
      </c>
      <c r="G19" s="31">
        <f t="shared" si="4"/>
        <v>0</v>
      </c>
      <c r="H19" s="31">
        <f t="shared" si="1"/>
        <v>56</v>
      </c>
      <c r="I19" s="31">
        <v>40</v>
      </c>
      <c r="J19" s="31">
        <f t="shared" si="3"/>
        <v>50</v>
      </c>
    </row>
    <row r="20" spans="1:10" ht="55.5" customHeight="1">
      <c r="A20" s="11">
        <f t="shared" si="0"/>
        <v>6</v>
      </c>
      <c r="B20" s="12" t="s">
        <v>21</v>
      </c>
      <c r="C20" s="33">
        <v>0</v>
      </c>
      <c r="D20" s="33">
        <v>0</v>
      </c>
      <c r="E20" s="33">
        <v>0</v>
      </c>
      <c r="F20" s="33">
        <v>231</v>
      </c>
      <c r="G20" s="31">
        <f t="shared" si="4"/>
        <v>0</v>
      </c>
      <c r="H20" s="31">
        <f t="shared" si="1"/>
        <v>0</v>
      </c>
      <c r="I20" s="31">
        <f t="shared" si="2"/>
        <v>0</v>
      </c>
      <c r="J20" s="31">
        <v>8</v>
      </c>
    </row>
    <row r="21" spans="1:10" ht="78" customHeight="1">
      <c r="A21" s="11">
        <v>7</v>
      </c>
      <c r="B21" s="12" t="s">
        <v>23</v>
      </c>
      <c r="C21" s="33">
        <v>0</v>
      </c>
      <c r="D21" s="33">
        <v>2099</v>
      </c>
      <c r="E21" s="33">
        <v>0</v>
      </c>
      <c r="F21" s="33">
        <v>0</v>
      </c>
      <c r="G21" s="31">
        <f t="shared" si="4"/>
        <v>0</v>
      </c>
      <c r="H21" s="31">
        <f t="shared" si="1"/>
        <v>5</v>
      </c>
      <c r="I21" s="31">
        <f t="shared" si="2"/>
        <v>0</v>
      </c>
      <c r="J21" s="31">
        <f t="shared" si="3"/>
        <v>0</v>
      </c>
    </row>
    <row r="22" spans="1:10" ht="72" customHeight="1">
      <c r="A22" s="11">
        <v>8</v>
      </c>
      <c r="B22" s="12" t="s">
        <v>24</v>
      </c>
      <c r="C22" s="33">
        <v>0</v>
      </c>
      <c r="D22" s="33">
        <v>2340</v>
      </c>
      <c r="E22" s="33">
        <v>0</v>
      </c>
      <c r="F22" s="33">
        <v>0</v>
      </c>
      <c r="G22" s="31">
        <f t="shared" si="4"/>
        <v>0</v>
      </c>
      <c r="H22" s="31">
        <f t="shared" si="1"/>
        <v>5</v>
      </c>
      <c r="I22" s="31">
        <f t="shared" si="2"/>
        <v>0</v>
      </c>
      <c r="J22" s="31">
        <f t="shared" si="3"/>
        <v>0</v>
      </c>
    </row>
    <row r="23" spans="1:10" ht="74.25" customHeight="1">
      <c r="A23" s="11">
        <f t="shared" si="0"/>
        <v>9</v>
      </c>
      <c r="B23" s="12" t="s">
        <v>104</v>
      </c>
      <c r="C23" s="33">
        <v>0</v>
      </c>
      <c r="D23" s="33">
        <v>1274</v>
      </c>
      <c r="E23" s="33">
        <v>0</v>
      </c>
      <c r="F23" s="33">
        <v>0</v>
      </c>
      <c r="G23" s="31">
        <f t="shared" si="4"/>
        <v>0</v>
      </c>
      <c r="H23" s="31">
        <v>4</v>
      </c>
      <c r="I23" s="31">
        <f t="shared" si="2"/>
        <v>0</v>
      </c>
      <c r="J23" s="31">
        <f t="shared" si="3"/>
        <v>0</v>
      </c>
    </row>
    <row r="24" spans="1:10" ht="72" customHeight="1">
      <c r="A24" s="11">
        <f t="shared" si="0"/>
        <v>10</v>
      </c>
      <c r="B24" s="12" t="s">
        <v>25</v>
      </c>
      <c r="C24" s="33">
        <v>0</v>
      </c>
      <c r="D24" s="33">
        <v>8277</v>
      </c>
      <c r="E24" s="33">
        <v>0</v>
      </c>
      <c r="F24" s="33">
        <v>0</v>
      </c>
      <c r="G24" s="31">
        <f t="shared" si="4"/>
        <v>0</v>
      </c>
      <c r="H24" s="31">
        <f t="shared" si="1"/>
        <v>17</v>
      </c>
      <c r="I24" s="31">
        <f t="shared" si="2"/>
        <v>0</v>
      </c>
      <c r="J24" s="31">
        <f t="shared" si="3"/>
        <v>0</v>
      </c>
    </row>
    <row r="25" spans="1:10" ht="40.5" customHeight="1">
      <c r="A25" s="11">
        <f t="shared" si="0"/>
        <v>11</v>
      </c>
      <c r="B25" s="12" t="s">
        <v>26</v>
      </c>
      <c r="C25" s="33">
        <v>137</v>
      </c>
      <c r="D25" s="33">
        <v>2011</v>
      </c>
      <c r="E25" s="33">
        <v>0</v>
      </c>
      <c r="F25" s="33">
        <v>0</v>
      </c>
      <c r="G25" s="31">
        <f>ROUNDUP((C25/100)*2.5,0)</f>
        <v>4</v>
      </c>
      <c r="H25" s="31">
        <f t="shared" si="1"/>
        <v>5</v>
      </c>
      <c r="I25" s="31">
        <f t="shared" si="2"/>
        <v>0</v>
      </c>
      <c r="J25" s="31">
        <f t="shared" si="3"/>
        <v>0</v>
      </c>
    </row>
    <row r="26" spans="1:10" ht="42.75" customHeight="1">
      <c r="A26" s="11">
        <f t="shared" si="0"/>
        <v>12</v>
      </c>
      <c r="B26" s="12" t="s">
        <v>27</v>
      </c>
      <c r="C26" s="33">
        <v>0</v>
      </c>
      <c r="D26" s="33">
        <v>15817</v>
      </c>
      <c r="E26" s="33">
        <v>476</v>
      </c>
      <c r="F26" s="33">
        <v>271</v>
      </c>
      <c r="G26" s="31">
        <v>0</v>
      </c>
      <c r="H26" s="31">
        <f t="shared" si="1"/>
        <v>32</v>
      </c>
      <c r="I26" s="31">
        <f t="shared" si="2"/>
        <v>8</v>
      </c>
      <c r="J26" s="31">
        <v>8</v>
      </c>
    </row>
    <row r="27" spans="1:10" ht="34.799999999999997">
      <c r="A27" s="11">
        <v>13</v>
      </c>
      <c r="B27" s="12" t="s">
        <v>29</v>
      </c>
      <c r="C27" s="33">
        <v>0</v>
      </c>
      <c r="D27" s="33">
        <v>2743</v>
      </c>
      <c r="E27" s="33">
        <v>24</v>
      </c>
      <c r="F27" s="33">
        <v>86</v>
      </c>
      <c r="G27" s="31">
        <v>0</v>
      </c>
      <c r="H27" s="31">
        <f t="shared" si="1"/>
        <v>6</v>
      </c>
      <c r="I27" s="31">
        <f>ROUNDUP((E27/100)*1.5,0)</f>
        <v>1</v>
      </c>
      <c r="J27" s="31">
        <f t="shared" si="3"/>
        <v>3</v>
      </c>
    </row>
    <row r="28" spans="1:10" ht="34.799999999999997">
      <c r="A28" s="11">
        <f t="shared" si="0"/>
        <v>14</v>
      </c>
      <c r="B28" s="12" t="s">
        <v>30</v>
      </c>
      <c r="C28" s="33">
        <v>0</v>
      </c>
      <c r="D28" s="33">
        <v>25447</v>
      </c>
      <c r="E28" s="33">
        <v>427</v>
      </c>
      <c r="F28" s="33">
        <v>685</v>
      </c>
      <c r="G28" s="31">
        <v>0</v>
      </c>
      <c r="H28" s="31">
        <f t="shared" si="1"/>
        <v>51</v>
      </c>
      <c r="I28" s="31">
        <f t="shared" si="2"/>
        <v>7</v>
      </c>
      <c r="J28" s="31">
        <f t="shared" si="3"/>
        <v>21</v>
      </c>
    </row>
    <row r="29" spans="1:10" ht="34.799999999999997">
      <c r="A29" s="11">
        <f t="shared" si="0"/>
        <v>15</v>
      </c>
      <c r="B29" s="12" t="s">
        <v>31</v>
      </c>
      <c r="C29" s="33">
        <v>0</v>
      </c>
      <c r="D29" s="33">
        <v>16402</v>
      </c>
      <c r="E29" s="33">
        <v>398</v>
      </c>
      <c r="F29" s="33">
        <v>502</v>
      </c>
      <c r="G29" s="31">
        <f t="shared" si="4"/>
        <v>0</v>
      </c>
      <c r="H29" s="31">
        <f t="shared" si="1"/>
        <v>33</v>
      </c>
      <c r="I29" s="31">
        <f t="shared" si="2"/>
        <v>6</v>
      </c>
      <c r="J29" s="31">
        <f t="shared" si="3"/>
        <v>16</v>
      </c>
    </row>
    <row r="30" spans="1:10" ht="34.799999999999997">
      <c r="A30" s="11">
        <v>16</v>
      </c>
      <c r="B30" s="12" t="s">
        <v>105</v>
      </c>
      <c r="C30" s="33">
        <v>0</v>
      </c>
      <c r="D30" s="33">
        <v>45325</v>
      </c>
      <c r="E30" s="33">
        <v>1019</v>
      </c>
      <c r="F30" s="33">
        <v>1116</v>
      </c>
      <c r="G30" s="31">
        <f t="shared" si="4"/>
        <v>0</v>
      </c>
      <c r="H30" s="31">
        <f t="shared" si="1"/>
        <v>91</v>
      </c>
      <c r="I30" s="31">
        <f t="shared" si="2"/>
        <v>16</v>
      </c>
      <c r="J30" s="31">
        <f t="shared" si="3"/>
        <v>34</v>
      </c>
    </row>
    <row r="31" spans="1:10" ht="34.799999999999997">
      <c r="A31" s="11">
        <v>17</v>
      </c>
      <c r="B31" s="12" t="s">
        <v>33</v>
      </c>
      <c r="C31" s="33">
        <v>0</v>
      </c>
      <c r="D31" s="33">
        <v>29589</v>
      </c>
      <c r="E31" s="33">
        <v>552</v>
      </c>
      <c r="F31" s="33">
        <v>442</v>
      </c>
      <c r="G31" s="31">
        <f t="shared" si="4"/>
        <v>0</v>
      </c>
      <c r="H31" s="31">
        <f>ROUNDUP((D31/100)*0.2,0)</f>
        <v>60</v>
      </c>
      <c r="I31" s="31">
        <f t="shared" si="2"/>
        <v>9</v>
      </c>
      <c r="J31" s="31">
        <f t="shared" si="3"/>
        <v>14</v>
      </c>
    </row>
    <row r="32" spans="1:10" ht="34.799999999999997">
      <c r="A32" s="11">
        <f t="shared" si="0"/>
        <v>18</v>
      </c>
      <c r="B32" s="12" t="s">
        <v>34</v>
      </c>
      <c r="C32" s="33">
        <v>0</v>
      </c>
      <c r="D32" s="33">
        <v>19072</v>
      </c>
      <c r="E32" s="33">
        <v>350</v>
      </c>
      <c r="F32" s="33">
        <v>509</v>
      </c>
      <c r="G32" s="31">
        <f t="shared" si="4"/>
        <v>0</v>
      </c>
      <c r="H32" s="31">
        <f t="shared" si="1"/>
        <v>39</v>
      </c>
      <c r="I32" s="31">
        <f t="shared" si="2"/>
        <v>6</v>
      </c>
      <c r="J32" s="31">
        <f t="shared" si="3"/>
        <v>16</v>
      </c>
    </row>
    <row r="33" spans="1:10" ht="52.2">
      <c r="A33" s="11">
        <f t="shared" si="0"/>
        <v>19</v>
      </c>
      <c r="B33" s="12" t="s">
        <v>35</v>
      </c>
      <c r="C33" s="33">
        <v>0</v>
      </c>
      <c r="D33" s="33">
        <v>27724</v>
      </c>
      <c r="E33" s="33">
        <v>600</v>
      </c>
      <c r="F33" s="33">
        <v>514</v>
      </c>
      <c r="G33" s="31">
        <f t="shared" si="4"/>
        <v>0</v>
      </c>
      <c r="H33" s="31">
        <f t="shared" si="1"/>
        <v>56</v>
      </c>
      <c r="I33" s="31">
        <f t="shared" si="2"/>
        <v>9</v>
      </c>
      <c r="J33" s="31">
        <f t="shared" si="3"/>
        <v>16</v>
      </c>
    </row>
    <row r="34" spans="1:10" ht="34.799999999999997">
      <c r="A34" s="11">
        <f t="shared" si="0"/>
        <v>20</v>
      </c>
      <c r="B34" s="12" t="s">
        <v>36</v>
      </c>
      <c r="C34" s="33">
        <v>0</v>
      </c>
      <c r="D34" s="33">
        <v>40067</v>
      </c>
      <c r="E34" s="33">
        <v>660</v>
      </c>
      <c r="F34" s="33">
        <v>1382</v>
      </c>
      <c r="G34" s="31">
        <f t="shared" si="4"/>
        <v>0</v>
      </c>
      <c r="H34" s="31">
        <f t="shared" si="1"/>
        <v>81</v>
      </c>
      <c r="I34" s="31">
        <f t="shared" si="2"/>
        <v>10</v>
      </c>
      <c r="J34" s="31">
        <f t="shared" si="3"/>
        <v>42</v>
      </c>
    </row>
    <row r="35" spans="1:10" ht="34.799999999999997">
      <c r="A35" s="11">
        <f t="shared" si="0"/>
        <v>21</v>
      </c>
      <c r="B35" s="12" t="s">
        <v>37</v>
      </c>
      <c r="C35" s="33">
        <v>0</v>
      </c>
      <c r="D35" s="33">
        <v>18002</v>
      </c>
      <c r="E35" s="33">
        <v>198</v>
      </c>
      <c r="F35" s="33">
        <v>1482</v>
      </c>
      <c r="G35" s="31">
        <f t="shared" si="4"/>
        <v>0</v>
      </c>
      <c r="H35" s="31">
        <f t="shared" si="1"/>
        <v>37</v>
      </c>
      <c r="I35" s="31">
        <f>ROUNDUP((E35/100)*4,0)</f>
        <v>8</v>
      </c>
      <c r="J35" s="31">
        <f t="shared" si="3"/>
        <v>45</v>
      </c>
    </row>
    <row r="36" spans="1:10" ht="34.799999999999997">
      <c r="A36" s="11">
        <f t="shared" si="0"/>
        <v>22</v>
      </c>
      <c r="B36" s="12" t="s">
        <v>38</v>
      </c>
      <c r="C36" s="33">
        <v>0</v>
      </c>
      <c r="D36" s="33">
        <v>44164</v>
      </c>
      <c r="E36" s="33">
        <v>1328</v>
      </c>
      <c r="F36" s="33">
        <v>1763</v>
      </c>
      <c r="G36" s="31">
        <f t="shared" si="4"/>
        <v>0</v>
      </c>
      <c r="H36" s="31">
        <f t="shared" si="1"/>
        <v>89</v>
      </c>
      <c r="I36" s="31">
        <f t="shared" si="2"/>
        <v>20</v>
      </c>
      <c r="J36" s="31">
        <f t="shared" si="3"/>
        <v>53</v>
      </c>
    </row>
    <row r="37" spans="1:10" ht="34.799999999999997">
      <c r="A37" s="11">
        <f t="shared" si="0"/>
        <v>23</v>
      </c>
      <c r="B37" s="12" t="s">
        <v>39</v>
      </c>
      <c r="C37" s="33">
        <v>0</v>
      </c>
      <c r="D37" s="33">
        <v>14505</v>
      </c>
      <c r="E37" s="33">
        <v>232</v>
      </c>
      <c r="F37" s="33">
        <v>916</v>
      </c>
      <c r="G37" s="31">
        <f>ROUNDUP((C37/100)*1.8,0)</f>
        <v>0</v>
      </c>
      <c r="H37" s="31">
        <f t="shared" si="1"/>
        <v>30</v>
      </c>
      <c r="I37" s="31">
        <f>ROUNDUP((E37/100)*3,0)</f>
        <v>7</v>
      </c>
      <c r="J37" s="31">
        <f t="shared" si="3"/>
        <v>28</v>
      </c>
    </row>
    <row r="38" spans="1:10" ht="34.799999999999997">
      <c r="A38" s="11">
        <f t="shared" si="0"/>
        <v>24</v>
      </c>
      <c r="B38" s="12" t="s">
        <v>106</v>
      </c>
      <c r="C38" s="33">
        <v>0</v>
      </c>
      <c r="D38" s="33">
        <v>277</v>
      </c>
      <c r="E38" s="33">
        <v>8</v>
      </c>
      <c r="F38" s="33">
        <v>7</v>
      </c>
      <c r="G38" s="31">
        <f>ROUNDUP((C38/100)*8,0)</f>
        <v>0</v>
      </c>
      <c r="H38" s="31">
        <f>ROUNDUP((D38/100)*1.1,0)</f>
        <v>4</v>
      </c>
      <c r="I38" s="31">
        <f t="shared" si="2"/>
        <v>1</v>
      </c>
      <c r="J38" s="31">
        <f>ROUNDUP((F38/100)*9,0)</f>
        <v>1</v>
      </c>
    </row>
    <row r="39" spans="1:10" ht="34.799999999999997">
      <c r="A39" s="11">
        <v>25</v>
      </c>
      <c r="B39" s="17" t="s">
        <v>40</v>
      </c>
      <c r="C39" s="33">
        <v>0</v>
      </c>
      <c r="D39" s="33">
        <v>27896</v>
      </c>
      <c r="E39" s="33">
        <v>837</v>
      </c>
      <c r="F39" s="33">
        <v>661</v>
      </c>
      <c r="G39" s="18">
        <f t="shared" si="4"/>
        <v>0</v>
      </c>
      <c r="H39" s="18">
        <f t="shared" si="1"/>
        <v>56</v>
      </c>
      <c r="I39" s="18">
        <f t="shared" si="2"/>
        <v>13</v>
      </c>
      <c r="J39" s="31">
        <f t="shared" si="3"/>
        <v>20</v>
      </c>
    </row>
    <row r="40" spans="1:10" ht="34.799999999999997">
      <c r="A40" s="11">
        <v>26</v>
      </c>
      <c r="B40" s="12" t="s">
        <v>42</v>
      </c>
      <c r="C40" s="33">
        <v>0</v>
      </c>
      <c r="D40" s="33">
        <v>72450</v>
      </c>
      <c r="E40" s="33">
        <v>1058</v>
      </c>
      <c r="F40" s="33">
        <v>3457</v>
      </c>
      <c r="G40" s="31">
        <f t="shared" si="4"/>
        <v>0</v>
      </c>
      <c r="H40" s="31">
        <f t="shared" si="1"/>
        <v>145</v>
      </c>
      <c r="I40" s="31">
        <f t="shared" si="2"/>
        <v>16</v>
      </c>
      <c r="J40" s="31">
        <f t="shared" si="3"/>
        <v>104</v>
      </c>
    </row>
    <row r="41" spans="1:10" ht="34.799999999999997">
      <c r="A41" s="11">
        <v>27</v>
      </c>
      <c r="B41" s="12" t="s">
        <v>43</v>
      </c>
      <c r="C41" s="33">
        <v>0</v>
      </c>
      <c r="D41" s="33">
        <v>19903</v>
      </c>
      <c r="E41" s="33">
        <v>106</v>
      </c>
      <c r="F41" s="33">
        <v>0</v>
      </c>
      <c r="G41" s="31">
        <f t="shared" si="4"/>
        <v>0</v>
      </c>
      <c r="H41" s="31">
        <f t="shared" si="1"/>
        <v>40</v>
      </c>
      <c r="I41" s="31">
        <f t="shared" si="2"/>
        <v>2</v>
      </c>
      <c r="J41" s="31">
        <f t="shared" si="3"/>
        <v>0</v>
      </c>
    </row>
    <row r="42" spans="1:10" ht="34.799999999999997">
      <c r="A42" s="11">
        <f t="shared" si="0"/>
        <v>28</v>
      </c>
      <c r="B42" s="12" t="s">
        <v>44</v>
      </c>
      <c r="C42" s="33">
        <v>0</v>
      </c>
      <c r="D42" s="33">
        <v>14364</v>
      </c>
      <c r="E42" s="33">
        <v>239</v>
      </c>
      <c r="F42" s="33">
        <v>0</v>
      </c>
      <c r="G42" s="31">
        <f t="shared" si="4"/>
        <v>0</v>
      </c>
      <c r="H42" s="31">
        <f t="shared" si="1"/>
        <v>29</v>
      </c>
      <c r="I42" s="31">
        <f t="shared" si="2"/>
        <v>4</v>
      </c>
      <c r="J42" s="31">
        <f t="shared" si="3"/>
        <v>0</v>
      </c>
    </row>
    <row r="43" spans="1:10" ht="34.799999999999997">
      <c r="A43" s="11">
        <f t="shared" si="0"/>
        <v>29</v>
      </c>
      <c r="B43" s="12" t="s">
        <v>45</v>
      </c>
      <c r="C43" s="33">
        <v>0</v>
      </c>
      <c r="D43" s="33">
        <v>35770</v>
      </c>
      <c r="E43" s="33">
        <v>375</v>
      </c>
      <c r="F43" s="33">
        <v>0</v>
      </c>
      <c r="G43" s="31">
        <f t="shared" si="4"/>
        <v>0</v>
      </c>
      <c r="H43" s="31">
        <f t="shared" si="1"/>
        <v>72</v>
      </c>
      <c r="I43" s="31">
        <f t="shared" si="2"/>
        <v>6</v>
      </c>
      <c r="J43" s="31">
        <f t="shared" si="3"/>
        <v>0</v>
      </c>
    </row>
    <row r="44" spans="1:10" ht="34.799999999999997">
      <c r="A44" s="11">
        <f t="shared" si="0"/>
        <v>30</v>
      </c>
      <c r="B44" s="12" t="s">
        <v>46</v>
      </c>
      <c r="C44" s="33">
        <v>0</v>
      </c>
      <c r="D44" s="33">
        <v>32962</v>
      </c>
      <c r="E44" s="33">
        <v>420</v>
      </c>
      <c r="F44" s="33">
        <v>0</v>
      </c>
      <c r="G44" s="31">
        <f t="shared" si="4"/>
        <v>0</v>
      </c>
      <c r="H44" s="31">
        <f t="shared" si="1"/>
        <v>66</v>
      </c>
      <c r="I44" s="31">
        <f t="shared" si="2"/>
        <v>7</v>
      </c>
      <c r="J44" s="31">
        <f t="shared" si="3"/>
        <v>0</v>
      </c>
    </row>
    <row r="45" spans="1:10" ht="34.799999999999997">
      <c r="A45" s="11">
        <f t="shared" si="0"/>
        <v>31</v>
      </c>
      <c r="B45" s="12" t="s">
        <v>47</v>
      </c>
      <c r="C45" s="33">
        <v>0</v>
      </c>
      <c r="D45" s="33">
        <v>41168</v>
      </c>
      <c r="E45" s="33">
        <v>490</v>
      </c>
      <c r="F45" s="33">
        <v>0</v>
      </c>
      <c r="G45" s="31">
        <f t="shared" si="4"/>
        <v>0</v>
      </c>
      <c r="H45" s="31">
        <f t="shared" si="1"/>
        <v>83</v>
      </c>
      <c r="I45" s="31">
        <f t="shared" si="2"/>
        <v>8</v>
      </c>
      <c r="J45" s="31">
        <f t="shared" si="3"/>
        <v>0</v>
      </c>
    </row>
    <row r="46" spans="1:10" ht="34.799999999999997">
      <c r="A46" s="11">
        <f t="shared" si="0"/>
        <v>32</v>
      </c>
      <c r="B46" s="12" t="s">
        <v>48</v>
      </c>
      <c r="C46" s="33">
        <v>0</v>
      </c>
      <c r="D46" s="33">
        <v>30119</v>
      </c>
      <c r="E46" s="33">
        <v>316</v>
      </c>
      <c r="F46" s="33">
        <v>0</v>
      </c>
      <c r="G46" s="31">
        <f t="shared" si="4"/>
        <v>0</v>
      </c>
      <c r="H46" s="31">
        <f t="shared" si="1"/>
        <v>61</v>
      </c>
      <c r="I46" s="31">
        <f t="shared" si="2"/>
        <v>5</v>
      </c>
      <c r="J46" s="31">
        <f t="shared" si="3"/>
        <v>0</v>
      </c>
    </row>
    <row r="47" spans="1:10" ht="52.2">
      <c r="A47" s="11">
        <f t="shared" si="0"/>
        <v>33</v>
      </c>
      <c r="B47" s="12" t="s">
        <v>49</v>
      </c>
      <c r="C47" s="33">
        <v>0</v>
      </c>
      <c r="D47" s="33">
        <v>30155</v>
      </c>
      <c r="E47" s="33">
        <v>672</v>
      </c>
      <c r="F47" s="33">
        <v>0</v>
      </c>
      <c r="G47" s="31">
        <f t="shared" si="4"/>
        <v>0</v>
      </c>
      <c r="H47" s="31">
        <f t="shared" si="1"/>
        <v>61</v>
      </c>
      <c r="I47" s="31">
        <f t="shared" si="2"/>
        <v>11</v>
      </c>
      <c r="J47" s="31">
        <f t="shared" si="3"/>
        <v>0</v>
      </c>
    </row>
    <row r="48" spans="1:10" ht="52.2">
      <c r="A48" s="11">
        <f t="shared" si="0"/>
        <v>34</v>
      </c>
      <c r="B48" s="12" t="s">
        <v>50</v>
      </c>
      <c r="C48" s="33">
        <v>0</v>
      </c>
      <c r="D48" s="33">
        <v>39705</v>
      </c>
      <c r="E48" s="33">
        <v>0</v>
      </c>
      <c r="F48" s="33">
        <v>0</v>
      </c>
      <c r="G48" s="31">
        <f t="shared" si="4"/>
        <v>0</v>
      </c>
      <c r="H48" s="31">
        <f t="shared" si="1"/>
        <v>80</v>
      </c>
      <c r="I48" s="31">
        <f t="shared" si="2"/>
        <v>0</v>
      </c>
      <c r="J48" s="31">
        <f t="shared" si="3"/>
        <v>0</v>
      </c>
    </row>
    <row r="49" spans="1:10" ht="52.2">
      <c r="A49" s="11">
        <f t="shared" si="0"/>
        <v>35</v>
      </c>
      <c r="B49" s="12" t="s">
        <v>51</v>
      </c>
      <c r="C49" s="33">
        <v>0</v>
      </c>
      <c r="D49" s="33">
        <v>7835</v>
      </c>
      <c r="E49" s="33">
        <v>0</v>
      </c>
      <c r="F49" s="33">
        <v>0</v>
      </c>
      <c r="G49" s="31">
        <f t="shared" si="4"/>
        <v>0</v>
      </c>
      <c r="H49" s="31">
        <f t="shared" si="1"/>
        <v>16</v>
      </c>
      <c r="I49" s="31">
        <f t="shared" si="2"/>
        <v>0</v>
      </c>
      <c r="J49" s="31">
        <f t="shared" si="3"/>
        <v>0</v>
      </c>
    </row>
    <row r="50" spans="1:10" ht="34.799999999999997">
      <c r="A50" s="11">
        <f t="shared" si="0"/>
        <v>36</v>
      </c>
      <c r="B50" s="12" t="s">
        <v>52</v>
      </c>
      <c r="C50" s="33">
        <v>0</v>
      </c>
      <c r="D50" s="33">
        <v>37318</v>
      </c>
      <c r="E50" s="33">
        <v>586</v>
      </c>
      <c r="F50" s="33">
        <v>6049</v>
      </c>
      <c r="G50" s="31">
        <v>0</v>
      </c>
      <c r="H50" s="31">
        <f t="shared" si="1"/>
        <v>75</v>
      </c>
      <c r="I50" s="31">
        <f t="shared" si="2"/>
        <v>9</v>
      </c>
      <c r="J50" s="31">
        <f t="shared" si="3"/>
        <v>182</v>
      </c>
    </row>
    <row r="51" spans="1:10" ht="34.799999999999997">
      <c r="A51" s="11">
        <f t="shared" si="0"/>
        <v>37</v>
      </c>
      <c r="B51" s="12" t="s">
        <v>53</v>
      </c>
      <c r="C51" s="33">
        <v>0</v>
      </c>
      <c r="D51" s="33">
        <v>10087</v>
      </c>
      <c r="E51" s="33">
        <v>30</v>
      </c>
      <c r="F51" s="33">
        <v>577</v>
      </c>
      <c r="G51" s="31">
        <f t="shared" si="4"/>
        <v>0</v>
      </c>
      <c r="H51" s="31">
        <f t="shared" si="1"/>
        <v>21</v>
      </c>
      <c r="I51" s="31">
        <f t="shared" si="2"/>
        <v>1</v>
      </c>
      <c r="J51" s="31">
        <f t="shared" si="3"/>
        <v>18</v>
      </c>
    </row>
    <row r="52" spans="1:10" ht="52.2">
      <c r="A52" s="11">
        <f t="shared" si="0"/>
        <v>38</v>
      </c>
      <c r="B52" s="12" t="s">
        <v>54</v>
      </c>
      <c r="C52" s="33">
        <v>0</v>
      </c>
      <c r="D52" s="33">
        <v>60</v>
      </c>
      <c r="E52" s="33">
        <v>0</v>
      </c>
      <c r="F52" s="33">
        <v>531</v>
      </c>
      <c r="G52" s="31">
        <f t="shared" si="4"/>
        <v>0</v>
      </c>
      <c r="H52" s="31">
        <f t="shared" si="1"/>
        <v>1</v>
      </c>
      <c r="I52" s="31">
        <f t="shared" si="2"/>
        <v>0</v>
      </c>
      <c r="J52" s="31">
        <f t="shared" si="3"/>
        <v>16</v>
      </c>
    </row>
    <row r="53" spans="1:10" ht="63.75" customHeight="1">
      <c r="A53" s="11">
        <f t="shared" si="0"/>
        <v>39</v>
      </c>
      <c r="B53" s="12" t="s">
        <v>55</v>
      </c>
      <c r="C53" s="33">
        <v>0</v>
      </c>
      <c r="D53" s="33">
        <v>36057</v>
      </c>
      <c r="E53" s="33">
        <v>0</v>
      </c>
      <c r="F53" s="33">
        <v>0</v>
      </c>
      <c r="G53" s="31">
        <f t="shared" si="4"/>
        <v>0</v>
      </c>
      <c r="H53" s="31">
        <f t="shared" si="1"/>
        <v>73</v>
      </c>
      <c r="I53" s="31">
        <f t="shared" si="2"/>
        <v>0</v>
      </c>
      <c r="J53" s="31">
        <f t="shared" si="3"/>
        <v>0</v>
      </c>
    </row>
    <row r="54" spans="1:10" ht="34.799999999999997">
      <c r="A54" s="11">
        <f t="shared" si="0"/>
        <v>40</v>
      </c>
      <c r="B54" s="12" t="s">
        <v>56</v>
      </c>
      <c r="C54" s="33">
        <v>0</v>
      </c>
      <c r="D54" s="33">
        <v>104874</v>
      </c>
      <c r="E54" s="33">
        <v>1067</v>
      </c>
      <c r="F54" s="33">
        <v>617</v>
      </c>
      <c r="G54" s="31">
        <f t="shared" si="4"/>
        <v>0</v>
      </c>
      <c r="H54" s="31">
        <f t="shared" si="1"/>
        <v>210</v>
      </c>
      <c r="I54" s="31">
        <f t="shared" si="2"/>
        <v>17</v>
      </c>
      <c r="J54" s="31">
        <f t="shared" si="3"/>
        <v>19</v>
      </c>
    </row>
    <row r="55" spans="1:10" ht="34.799999999999997">
      <c r="A55" s="11">
        <f t="shared" si="0"/>
        <v>41</v>
      </c>
      <c r="B55" s="12" t="s">
        <v>57</v>
      </c>
      <c r="C55" s="33">
        <v>0</v>
      </c>
      <c r="D55" s="33">
        <v>37586</v>
      </c>
      <c r="E55" s="33">
        <v>444</v>
      </c>
      <c r="F55" s="33">
        <v>204</v>
      </c>
      <c r="G55" s="31">
        <f t="shared" si="4"/>
        <v>0</v>
      </c>
      <c r="H55" s="31">
        <f t="shared" si="1"/>
        <v>76</v>
      </c>
      <c r="I55" s="31">
        <f t="shared" si="2"/>
        <v>7</v>
      </c>
      <c r="J55" s="31">
        <f t="shared" si="3"/>
        <v>7</v>
      </c>
    </row>
    <row r="56" spans="1:10" ht="52.2">
      <c r="A56" s="11">
        <f t="shared" si="0"/>
        <v>42</v>
      </c>
      <c r="B56" s="12" t="s">
        <v>58</v>
      </c>
      <c r="C56" s="33">
        <v>0</v>
      </c>
      <c r="D56" s="33">
        <v>33057</v>
      </c>
      <c r="E56" s="33">
        <v>0</v>
      </c>
      <c r="F56" s="33">
        <v>6200</v>
      </c>
      <c r="G56" s="31">
        <f t="shared" si="4"/>
        <v>0</v>
      </c>
      <c r="H56" s="31">
        <f t="shared" si="1"/>
        <v>67</v>
      </c>
      <c r="I56" s="31">
        <f t="shared" si="2"/>
        <v>0</v>
      </c>
      <c r="J56" s="31">
        <f t="shared" si="3"/>
        <v>186</v>
      </c>
    </row>
    <row r="57" spans="1:10" ht="34.799999999999997">
      <c r="A57" s="11">
        <f t="shared" si="0"/>
        <v>43</v>
      </c>
      <c r="B57" s="12" t="s">
        <v>59</v>
      </c>
      <c r="C57" s="33">
        <v>0</v>
      </c>
      <c r="D57" s="33">
        <v>178</v>
      </c>
      <c r="E57" s="33">
        <v>0</v>
      </c>
      <c r="F57" s="33">
        <v>0</v>
      </c>
      <c r="G57" s="31">
        <f t="shared" si="4"/>
        <v>0</v>
      </c>
      <c r="H57" s="31">
        <f>ROUNDUP((D57/100)*2,0)</f>
        <v>4</v>
      </c>
      <c r="I57" s="31">
        <f t="shared" si="2"/>
        <v>0</v>
      </c>
      <c r="J57" s="31">
        <f t="shared" si="3"/>
        <v>0</v>
      </c>
    </row>
    <row r="58" spans="1:10" ht="34.799999999999997">
      <c r="A58" s="11">
        <f t="shared" si="0"/>
        <v>44</v>
      </c>
      <c r="B58" s="12" t="s">
        <v>60</v>
      </c>
      <c r="C58" s="33">
        <v>0</v>
      </c>
      <c r="D58" s="33">
        <v>350</v>
      </c>
      <c r="E58" s="33">
        <v>8</v>
      </c>
      <c r="F58" s="33">
        <v>0</v>
      </c>
      <c r="G58" s="31">
        <f t="shared" si="4"/>
        <v>0</v>
      </c>
      <c r="H58" s="31">
        <f>ROUNDUP((D58/100)*0.8,0)</f>
        <v>3</v>
      </c>
      <c r="I58" s="31">
        <f t="shared" si="2"/>
        <v>1</v>
      </c>
      <c r="J58" s="31">
        <f t="shared" si="3"/>
        <v>0</v>
      </c>
    </row>
    <row r="59" spans="1:10" ht="34.799999999999997">
      <c r="A59" s="11">
        <f t="shared" si="0"/>
        <v>45</v>
      </c>
      <c r="B59" s="12" t="s">
        <v>61</v>
      </c>
      <c r="C59" s="33">
        <v>0</v>
      </c>
      <c r="D59" s="33">
        <v>30513</v>
      </c>
      <c r="E59" s="33">
        <v>660</v>
      </c>
      <c r="F59" s="33">
        <v>2544</v>
      </c>
      <c r="G59" s="31">
        <f t="shared" si="4"/>
        <v>0</v>
      </c>
      <c r="H59" s="31">
        <f>ROUNDUP((D59/100)*0.2,0)</f>
        <v>62</v>
      </c>
      <c r="I59" s="31">
        <f t="shared" si="2"/>
        <v>10</v>
      </c>
      <c r="J59" s="31">
        <f t="shared" si="3"/>
        <v>77</v>
      </c>
    </row>
    <row r="60" spans="1:10" ht="69.599999999999994">
      <c r="A60" s="11">
        <f t="shared" si="0"/>
        <v>46</v>
      </c>
      <c r="B60" s="12" t="s">
        <v>62</v>
      </c>
      <c r="C60" s="33">
        <v>0</v>
      </c>
      <c r="D60" s="33">
        <v>9237</v>
      </c>
      <c r="E60" s="33">
        <v>0</v>
      </c>
      <c r="F60" s="33">
        <v>762</v>
      </c>
      <c r="G60" s="31">
        <f t="shared" si="4"/>
        <v>0</v>
      </c>
      <c r="H60" s="31">
        <f>ROUNDUP((D60/100)*2,0)</f>
        <v>185</v>
      </c>
      <c r="I60" s="31">
        <f t="shared" si="2"/>
        <v>0</v>
      </c>
      <c r="J60" s="31">
        <f t="shared" si="3"/>
        <v>23</v>
      </c>
    </row>
    <row r="61" spans="1:10" ht="112.5" customHeight="1">
      <c r="A61" s="11">
        <v>47</v>
      </c>
      <c r="B61" s="12" t="s">
        <v>107</v>
      </c>
      <c r="C61" s="39">
        <v>0</v>
      </c>
      <c r="D61" s="39">
        <v>90</v>
      </c>
      <c r="E61" s="39">
        <v>0</v>
      </c>
      <c r="F61" s="39">
        <v>0</v>
      </c>
      <c r="G61" s="18">
        <f t="shared" si="4"/>
        <v>0</v>
      </c>
      <c r="H61" s="18">
        <v>2</v>
      </c>
      <c r="I61" s="18">
        <f t="shared" si="2"/>
        <v>0</v>
      </c>
      <c r="J61" s="18">
        <f t="shared" si="3"/>
        <v>0</v>
      </c>
    </row>
    <row r="62" spans="1:10" ht="35.25" customHeight="1">
      <c r="A62" s="11">
        <v>48</v>
      </c>
      <c r="B62" s="19" t="s">
        <v>67</v>
      </c>
      <c r="C62" s="33">
        <v>0</v>
      </c>
      <c r="D62" s="33">
        <v>271</v>
      </c>
      <c r="E62" s="33">
        <v>60</v>
      </c>
      <c r="F62" s="33">
        <v>0</v>
      </c>
      <c r="G62" s="20">
        <f t="shared" ref="G62:G92" si="5">ROUNDUP((C62/100)*0.5,0)</f>
        <v>0</v>
      </c>
      <c r="H62" s="20">
        <v>6</v>
      </c>
      <c r="I62" s="20">
        <v>2</v>
      </c>
      <c r="J62" s="20">
        <f t="shared" ref="J62:J99" si="6">ROUNDUP((F62/100)*3,0)</f>
        <v>0</v>
      </c>
    </row>
    <row r="63" spans="1:10" ht="35.25" customHeight="1">
      <c r="A63" s="11">
        <v>49</v>
      </c>
      <c r="B63" s="19" t="s">
        <v>63</v>
      </c>
      <c r="C63" s="33">
        <v>57995</v>
      </c>
      <c r="D63" s="33">
        <v>0</v>
      </c>
      <c r="E63" s="33">
        <v>0</v>
      </c>
      <c r="F63" s="33">
        <v>0</v>
      </c>
      <c r="G63" s="20">
        <f t="shared" si="5"/>
        <v>290</v>
      </c>
      <c r="H63" s="20">
        <f>ROUNDUP((D63/100)*12,0)</f>
        <v>0</v>
      </c>
      <c r="I63" s="20">
        <f>ROUNDUP((E63/100)*8,0)</f>
        <v>0</v>
      </c>
      <c r="J63" s="20">
        <f t="shared" si="6"/>
        <v>0</v>
      </c>
    </row>
    <row r="64" spans="1:10" ht="62.25" customHeight="1">
      <c r="A64" s="11">
        <v>50</v>
      </c>
      <c r="B64" s="19" t="s">
        <v>64</v>
      </c>
      <c r="C64" s="33">
        <v>0</v>
      </c>
      <c r="D64" s="33">
        <v>6319</v>
      </c>
      <c r="E64" s="33">
        <v>81</v>
      </c>
      <c r="F64" s="33">
        <v>17</v>
      </c>
      <c r="G64" s="20">
        <f t="shared" si="5"/>
        <v>0</v>
      </c>
      <c r="H64" s="20">
        <f t="shared" ref="H64:H72" si="7">ROUNDUP((D64/100)*0.2,0)</f>
        <v>13</v>
      </c>
      <c r="I64" s="20">
        <f>ROUNDUP((E64/100)*1.5,0)</f>
        <v>2</v>
      </c>
      <c r="J64" s="20">
        <f t="shared" si="6"/>
        <v>1</v>
      </c>
    </row>
    <row r="65" spans="1:10" ht="34.5" customHeight="1">
      <c r="A65" s="11">
        <v>51</v>
      </c>
      <c r="B65" s="19" t="s">
        <v>80</v>
      </c>
      <c r="C65" s="33">
        <v>0</v>
      </c>
      <c r="D65" s="33">
        <v>541</v>
      </c>
      <c r="E65" s="33">
        <v>0</v>
      </c>
      <c r="F65" s="33">
        <v>0</v>
      </c>
      <c r="G65" s="31">
        <f t="shared" si="5"/>
        <v>0</v>
      </c>
      <c r="H65" s="20">
        <f t="shared" si="7"/>
        <v>2</v>
      </c>
      <c r="I65" s="31">
        <f>ROUNDUP((E65/100)*1.5,0)</f>
        <v>0</v>
      </c>
      <c r="J65" s="20">
        <f t="shared" si="6"/>
        <v>0</v>
      </c>
    </row>
    <row r="66" spans="1:10" ht="34.5" customHeight="1">
      <c r="A66" s="11">
        <v>52</v>
      </c>
      <c r="B66" s="19" t="s">
        <v>66</v>
      </c>
      <c r="C66" s="33">
        <v>0</v>
      </c>
      <c r="D66" s="33">
        <v>0</v>
      </c>
      <c r="E66" s="33">
        <v>26</v>
      </c>
      <c r="F66" s="33">
        <v>0</v>
      </c>
      <c r="G66" s="20">
        <f t="shared" si="5"/>
        <v>0</v>
      </c>
      <c r="H66" s="20">
        <f t="shared" si="7"/>
        <v>0</v>
      </c>
      <c r="I66" s="20">
        <v>4</v>
      </c>
      <c r="J66" s="20">
        <f t="shared" si="6"/>
        <v>0</v>
      </c>
    </row>
    <row r="67" spans="1:10" ht="34.5" customHeight="1">
      <c r="A67" s="11">
        <v>53</v>
      </c>
      <c r="B67" s="19" t="s">
        <v>74</v>
      </c>
      <c r="C67" s="33">
        <v>0</v>
      </c>
      <c r="D67" s="33">
        <v>1686</v>
      </c>
      <c r="E67" s="33">
        <v>0</v>
      </c>
      <c r="F67" s="33">
        <v>0</v>
      </c>
      <c r="G67" s="20">
        <f t="shared" si="5"/>
        <v>0</v>
      </c>
      <c r="H67" s="20">
        <f t="shared" si="7"/>
        <v>4</v>
      </c>
      <c r="I67" s="20">
        <v>0</v>
      </c>
      <c r="J67" s="20">
        <f t="shared" si="6"/>
        <v>0</v>
      </c>
    </row>
    <row r="68" spans="1:10" ht="50.25" customHeight="1">
      <c r="A68" s="11">
        <v>54</v>
      </c>
      <c r="B68" s="19" t="s">
        <v>68</v>
      </c>
      <c r="C68" s="33">
        <v>0</v>
      </c>
      <c r="D68" s="33">
        <v>1989</v>
      </c>
      <c r="E68" s="33">
        <v>0</v>
      </c>
      <c r="F68" s="33">
        <v>0</v>
      </c>
      <c r="G68" s="20">
        <f t="shared" si="5"/>
        <v>0</v>
      </c>
      <c r="H68" s="20">
        <f t="shared" si="7"/>
        <v>4</v>
      </c>
      <c r="I68" s="20">
        <v>0</v>
      </c>
      <c r="J68" s="20">
        <f t="shared" si="6"/>
        <v>0</v>
      </c>
    </row>
    <row r="69" spans="1:10" ht="50.25" customHeight="1">
      <c r="A69" s="11">
        <v>55</v>
      </c>
      <c r="B69" s="19" t="s">
        <v>69</v>
      </c>
      <c r="C69" s="33">
        <v>0</v>
      </c>
      <c r="D69" s="33">
        <v>19</v>
      </c>
      <c r="E69" s="33">
        <v>518</v>
      </c>
      <c r="F69" s="33">
        <v>0</v>
      </c>
      <c r="G69" s="20">
        <f t="shared" si="5"/>
        <v>0</v>
      </c>
      <c r="H69" s="20">
        <f t="shared" si="7"/>
        <v>1</v>
      </c>
      <c r="I69" s="20">
        <f>ROUNDUP((E69/100)*1.5,0)</f>
        <v>8</v>
      </c>
      <c r="J69" s="20">
        <f t="shared" si="6"/>
        <v>0</v>
      </c>
    </row>
    <row r="70" spans="1:10" ht="50.25" customHeight="1">
      <c r="A70" s="11">
        <v>56</v>
      </c>
      <c r="B70" s="19" t="s">
        <v>70</v>
      </c>
      <c r="C70" s="33">
        <v>0</v>
      </c>
      <c r="D70" s="33">
        <v>0</v>
      </c>
      <c r="E70" s="33">
        <v>128</v>
      </c>
      <c r="F70" s="33">
        <v>0</v>
      </c>
      <c r="G70" s="21">
        <f t="shared" si="5"/>
        <v>0</v>
      </c>
      <c r="H70" s="21">
        <f t="shared" si="7"/>
        <v>0</v>
      </c>
      <c r="I70" s="20">
        <f>ROUNDUP((E70/100)*1.5,0)</f>
        <v>2</v>
      </c>
      <c r="J70" s="20">
        <f t="shared" si="6"/>
        <v>0</v>
      </c>
    </row>
    <row r="71" spans="1:10" ht="50.25" customHeight="1">
      <c r="A71" s="11">
        <v>57</v>
      </c>
      <c r="B71" s="19" t="s">
        <v>72</v>
      </c>
      <c r="C71" s="33">
        <v>0</v>
      </c>
      <c r="D71" s="33">
        <v>758</v>
      </c>
      <c r="E71" s="33">
        <v>121</v>
      </c>
      <c r="F71" s="33">
        <v>0</v>
      </c>
      <c r="G71" s="20">
        <f t="shared" si="5"/>
        <v>0</v>
      </c>
      <c r="H71" s="20">
        <f t="shared" si="7"/>
        <v>2</v>
      </c>
      <c r="I71" s="20">
        <v>4</v>
      </c>
      <c r="J71" s="20">
        <f t="shared" si="6"/>
        <v>0</v>
      </c>
    </row>
    <row r="72" spans="1:10" ht="50.25" customHeight="1">
      <c r="A72" s="11">
        <v>58</v>
      </c>
      <c r="B72" s="34" t="s">
        <v>73</v>
      </c>
      <c r="C72" s="33">
        <v>0</v>
      </c>
      <c r="D72" s="33">
        <v>14548</v>
      </c>
      <c r="E72" s="33">
        <v>242</v>
      </c>
      <c r="F72" s="33">
        <v>0</v>
      </c>
      <c r="G72" s="20">
        <f t="shared" si="5"/>
        <v>0</v>
      </c>
      <c r="H72" s="20">
        <f t="shared" si="7"/>
        <v>30</v>
      </c>
      <c r="I72" s="20">
        <f>ROUNDUP((E72/100)*1.5,0)</f>
        <v>4</v>
      </c>
      <c r="J72" s="20">
        <f t="shared" si="6"/>
        <v>0</v>
      </c>
    </row>
    <row r="73" spans="1:10" ht="50.25" customHeight="1">
      <c r="A73" s="11">
        <v>59</v>
      </c>
      <c r="B73" s="19" t="s">
        <v>75</v>
      </c>
      <c r="C73" s="40">
        <v>0</v>
      </c>
      <c r="D73" s="40">
        <v>28</v>
      </c>
      <c r="E73" s="40">
        <v>0</v>
      </c>
      <c r="F73" s="40">
        <v>0</v>
      </c>
      <c r="G73" s="21">
        <f t="shared" si="5"/>
        <v>0</v>
      </c>
      <c r="H73" s="21">
        <v>1</v>
      </c>
      <c r="I73" s="21">
        <v>0</v>
      </c>
      <c r="J73" s="21">
        <f t="shared" si="6"/>
        <v>0</v>
      </c>
    </row>
    <row r="74" spans="1:10" ht="93" customHeight="1">
      <c r="A74" s="11">
        <v>60</v>
      </c>
      <c r="B74" s="19" t="s">
        <v>82</v>
      </c>
      <c r="C74" s="33">
        <v>0</v>
      </c>
      <c r="D74" s="33">
        <v>21</v>
      </c>
      <c r="E74" s="33">
        <v>0</v>
      </c>
      <c r="F74" s="33">
        <v>0</v>
      </c>
      <c r="G74" s="31">
        <f t="shared" si="5"/>
        <v>0</v>
      </c>
      <c r="H74" s="20">
        <v>2</v>
      </c>
      <c r="I74" s="31">
        <f>ROUNDUP((E74/100)*1.5,0)</f>
        <v>0</v>
      </c>
      <c r="J74" s="20">
        <f t="shared" si="6"/>
        <v>0</v>
      </c>
    </row>
    <row r="75" spans="1:10" ht="30.75" customHeight="1">
      <c r="A75" s="11">
        <v>61</v>
      </c>
      <c r="B75" s="19" t="s">
        <v>108</v>
      </c>
      <c r="C75" s="40">
        <v>0</v>
      </c>
      <c r="D75" s="40">
        <v>1</v>
      </c>
      <c r="E75" s="40">
        <v>0</v>
      </c>
      <c r="F75" s="40">
        <v>0</v>
      </c>
      <c r="G75" s="21">
        <f t="shared" si="5"/>
        <v>0</v>
      </c>
      <c r="H75" s="21">
        <v>1</v>
      </c>
      <c r="I75" s="21">
        <v>0</v>
      </c>
      <c r="J75" s="21">
        <f t="shared" si="6"/>
        <v>0</v>
      </c>
    </row>
    <row r="76" spans="1:10" ht="41.25" customHeight="1">
      <c r="A76" s="11">
        <v>62</v>
      </c>
      <c r="B76" s="19" t="s">
        <v>78</v>
      </c>
      <c r="C76" s="40">
        <v>0</v>
      </c>
      <c r="D76" s="40">
        <v>1</v>
      </c>
      <c r="E76" s="40">
        <v>0</v>
      </c>
      <c r="F76" s="40">
        <v>0</v>
      </c>
      <c r="G76" s="21">
        <f t="shared" si="5"/>
        <v>0</v>
      </c>
      <c r="H76" s="21">
        <v>1</v>
      </c>
      <c r="I76" s="21">
        <v>0</v>
      </c>
      <c r="J76" s="21">
        <f t="shared" si="6"/>
        <v>0</v>
      </c>
    </row>
    <row r="77" spans="1:10" ht="41.25" customHeight="1">
      <c r="A77" s="11">
        <v>63</v>
      </c>
      <c r="B77" s="19" t="s">
        <v>79</v>
      </c>
      <c r="C77" s="33">
        <v>0</v>
      </c>
      <c r="D77" s="33">
        <v>0</v>
      </c>
      <c r="E77" s="33">
        <v>620</v>
      </c>
      <c r="F77" s="33">
        <v>0</v>
      </c>
      <c r="G77" s="31">
        <f t="shared" si="5"/>
        <v>0</v>
      </c>
      <c r="H77" s="20">
        <f>ROUNDUP((D77/100)*0.2,0)</f>
        <v>0</v>
      </c>
      <c r="I77" s="31">
        <f>ROUNDUP((E77/100)*1.5,0)</f>
        <v>10</v>
      </c>
      <c r="J77" s="20">
        <f t="shared" si="6"/>
        <v>0</v>
      </c>
    </row>
    <row r="78" spans="1:10" ht="41.25" customHeight="1">
      <c r="A78" s="11">
        <v>64</v>
      </c>
      <c r="B78" s="19" t="s">
        <v>81</v>
      </c>
      <c r="C78" s="33">
        <v>0</v>
      </c>
      <c r="D78" s="33">
        <v>0</v>
      </c>
      <c r="E78" s="33">
        <v>306</v>
      </c>
      <c r="F78" s="33">
        <v>0</v>
      </c>
      <c r="G78" s="31">
        <f t="shared" si="5"/>
        <v>0</v>
      </c>
      <c r="H78" s="20">
        <f>ROUNDUP((D78/100)*0.2,0)</f>
        <v>0</v>
      </c>
      <c r="I78" s="31">
        <f>ROUNDUP((E78/100)*1.5,0)</f>
        <v>5</v>
      </c>
      <c r="J78" s="20">
        <f t="shared" si="6"/>
        <v>0</v>
      </c>
    </row>
    <row r="79" spans="1:10" ht="41.25" customHeight="1">
      <c r="A79" s="11">
        <v>65</v>
      </c>
      <c r="B79" s="19" t="s">
        <v>85</v>
      </c>
      <c r="C79" s="41">
        <v>0</v>
      </c>
      <c r="D79" s="41">
        <v>0</v>
      </c>
      <c r="E79" s="41">
        <v>1</v>
      </c>
      <c r="F79" s="41">
        <v>0</v>
      </c>
      <c r="G79" s="18">
        <f t="shared" si="5"/>
        <v>0</v>
      </c>
      <c r="H79" s="21">
        <f>ROUNDUP((D79/100)*0.2,0)</f>
        <v>0</v>
      </c>
      <c r="I79" s="18">
        <v>1</v>
      </c>
      <c r="J79" s="21">
        <f t="shared" si="6"/>
        <v>0</v>
      </c>
    </row>
    <row r="80" spans="1:10" ht="41.25" customHeight="1">
      <c r="A80" s="11">
        <v>66</v>
      </c>
      <c r="B80" s="19" t="s">
        <v>86</v>
      </c>
      <c r="C80" s="33">
        <v>0</v>
      </c>
      <c r="D80" s="33">
        <v>2732</v>
      </c>
      <c r="E80" s="33">
        <v>100</v>
      </c>
      <c r="F80" s="33">
        <v>0</v>
      </c>
      <c r="G80" s="31">
        <f t="shared" si="5"/>
        <v>0</v>
      </c>
      <c r="H80" s="20">
        <f>ROUNDUP((D80/100)*0.2,0)</f>
        <v>6</v>
      </c>
      <c r="I80" s="31">
        <f>ROUNDUP((E80/100)*1.5,0)</f>
        <v>2</v>
      </c>
      <c r="J80" s="20">
        <f t="shared" si="6"/>
        <v>0</v>
      </c>
    </row>
    <row r="81" spans="1:10" ht="41.25" customHeight="1">
      <c r="A81" s="11">
        <v>67</v>
      </c>
      <c r="B81" s="19" t="s">
        <v>84</v>
      </c>
      <c r="C81" s="33">
        <v>0</v>
      </c>
      <c r="D81" s="33">
        <v>303</v>
      </c>
      <c r="E81" s="33">
        <v>0</v>
      </c>
      <c r="F81" s="33">
        <v>0</v>
      </c>
      <c r="G81" s="31">
        <f t="shared" si="5"/>
        <v>0</v>
      </c>
      <c r="H81" s="20">
        <f>ROUNDUP((D81/100)*0.2,0)</f>
        <v>1</v>
      </c>
      <c r="I81" s="31">
        <f>ROUNDUP((E81/100)*1.5,0)</f>
        <v>0</v>
      </c>
      <c r="J81" s="20">
        <f t="shared" si="6"/>
        <v>0</v>
      </c>
    </row>
    <row r="82" spans="1:10" ht="41.25" customHeight="1">
      <c r="A82" s="11">
        <v>68</v>
      </c>
      <c r="B82" s="19" t="s">
        <v>76</v>
      </c>
      <c r="C82" s="33">
        <v>0</v>
      </c>
      <c r="D82" s="33">
        <v>3726</v>
      </c>
      <c r="E82" s="33">
        <v>0</v>
      </c>
      <c r="F82" s="33">
        <v>0</v>
      </c>
      <c r="G82" s="20">
        <f t="shared" si="5"/>
        <v>0</v>
      </c>
      <c r="H82" s="20">
        <v>3</v>
      </c>
      <c r="I82" s="20">
        <v>0</v>
      </c>
      <c r="J82" s="20">
        <f t="shared" si="6"/>
        <v>0</v>
      </c>
    </row>
    <row r="83" spans="1:10" ht="57" customHeight="1">
      <c r="A83" s="11">
        <v>69</v>
      </c>
      <c r="B83" s="19" t="s">
        <v>71</v>
      </c>
      <c r="C83" s="40">
        <v>0</v>
      </c>
      <c r="D83" s="40">
        <v>1</v>
      </c>
      <c r="E83" s="40">
        <v>0</v>
      </c>
      <c r="F83" s="40">
        <v>0</v>
      </c>
      <c r="G83" s="21">
        <f t="shared" si="5"/>
        <v>0</v>
      </c>
      <c r="H83" s="21">
        <v>1</v>
      </c>
      <c r="I83" s="21">
        <f>ROUNDUP((E83/100)*1.5,0)</f>
        <v>0</v>
      </c>
      <c r="J83" s="21">
        <f t="shared" si="6"/>
        <v>0</v>
      </c>
    </row>
    <row r="84" spans="1:10" ht="44.25" customHeight="1">
      <c r="A84" s="11">
        <v>70</v>
      </c>
      <c r="B84" s="19" t="s">
        <v>83</v>
      </c>
      <c r="C84" s="15">
        <v>0</v>
      </c>
      <c r="D84" s="15">
        <v>206</v>
      </c>
      <c r="E84" s="15">
        <v>0</v>
      </c>
      <c r="F84" s="15">
        <v>0</v>
      </c>
      <c r="G84" s="31">
        <f t="shared" si="5"/>
        <v>0</v>
      </c>
      <c r="H84" s="20">
        <f>ROUNDUP((D84/100)*0.2,0)</f>
        <v>1</v>
      </c>
      <c r="I84" s="31">
        <f>ROUNDUP((E84/100)*1.5,0)</f>
        <v>0</v>
      </c>
      <c r="J84" s="20">
        <f t="shared" si="6"/>
        <v>0</v>
      </c>
    </row>
    <row r="85" spans="1:10" ht="92.25" customHeight="1">
      <c r="A85" s="11">
        <v>71</v>
      </c>
      <c r="B85" s="22" t="s">
        <v>89</v>
      </c>
      <c r="C85" s="42">
        <v>0</v>
      </c>
      <c r="D85" s="42">
        <v>1</v>
      </c>
      <c r="E85" s="42">
        <v>0</v>
      </c>
      <c r="F85" s="42">
        <v>0</v>
      </c>
      <c r="G85" s="18">
        <f t="shared" si="5"/>
        <v>0</v>
      </c>
      <c r="H85" s="21">
        <v>1</v>
      </c>
      <c r="I85" s="18">
        <f>ROUNDUP((E85/100)*1.5,0)</f>
        <v>0</v>
      </c>
      <c r="J85" s="21">
        <f t="shared" si="6"/>
        <v>0</v>
      </c>
    </row>
    <row r="86" spans="1:10" ht="58.5" customHeight="1">
      <c r="A86" s="11">
        <v>72</v>
      </c>
      <c r="B86" s="16" t="s">
        <v>22</v>
      </c>
      <c r="C86" s="33">
        <v>0</v>
      </c>
      <c r="D86" s="33">
        <v>4</v>
      </c>
      <c r="E86" s="33">
        <v>0</v>
      </c>
      <c r="F86" s="33">
        <v>629</v>
      </c>
      <c r="G86" s="31">
        <f t="shared" si="5"/>
        <v>0</v>
      </c>
      <c r="H86" s="31">
        <f>ROUNDUP((D86/100)*0.2,0)</f>
        <v>1</v>
      </c>
      <c r="I86" s="31">
        <f>ROUNDUP((E86/100)*1.5,0)</f>
        <v>0</v>
      </c>
      <c r="J86" s="31">
        <f t="shared" si="6"/>
        <v>19</v>
      </c>
    </row>
    <row r="87" spans="1:10" ht="72.75" customHeight="1">
      <c r="A87" s="11">
        <v>73</v>
      </c>
      <c r="B87" s="17" t="s">
        <v>41</v>
      </c>
      <c r="C87" s="33">
        <v>0</v>
      </c>
      <c r="D87" s="33">
        <v>0</v>
      </c>
      <c r="E87" s="33">
        <v>0</v>
      </c>
      <c r="F87" s="33">
        <v>162</v>
      </c>
      <c r="G87" s="18">
        <f t="shared" si="5"/>
        <v>0</v>
      </c>
      <c r="H87" s="18">
        <f>ROUNDUP((D87/100)*0.2,0)</f>
        <v>0</v>
      </c>
      <c r="I87" s="18">
        <f>ROUNDUP((E87/100)*1.8,0)</f>
        <v>0</v>
      </c>
      <c r="J87" s="31">
        <f t="shared" si="6"/>
        <v>5</v>
      </c>
    </row>
    <row r="88" spans="1:10" ht="29.25" customHeight="1">
      <c r="A88" s="11">
        <v>74</v>
      </c>
      <c r="B88" s="19" t="s">
        <v>87</v>
      </c>
      <c r="C88" s="42">
        <v>0</v>
      </c>
      <c r="D88" s="42">
        <v>1</v>
      </c>
      <c r="E88" s="42">
        <v>0</v>
      </c>
      <c r="F88" s="42">
        <v>0</v>
      </c>
      <c r="G88" s="18">
        <f t="shared" si="5"/>
        <v>0</v>
      </c>
      <c r="H88" s="21">
        <v>1</v>
      </c>
      <c r="I88" s="18">
        <f>ROUNDUP((E88/100)*1.5,0)</f>
        <v>0</v>
      </c>
      <c r="J88" s="21">
        <f t="shared" si="6"/>
        <v>0</v>
      </c>
    </row>
    <row r="89" spans="1:10" ht="29.25" customHeight="1">
      <c r="A89" s="11">
        <v>75</v>
      </c>
      <c r="B89" s="36" t="s">
        <v>90</v>
      </c>
      <c r="C89" s="42">
        <v>0</v>
      </c>
      <c r="D89" s="42">
        <v>1</v>
      </c>
      <c r="E89" s="42">
        <v>0</v>
      </c>
      <c r="F89" s="42">
        <v>0</v>
      </c>
      <c r="G89" s="18">
        <f t="shared" si="5"/>
        <v>0</v>
      </c>
      <c r="H89" s="21">
        <v>1</v>
      </c>
      <c r="I89" s="18">
        <f>ROUNDUP((E89/100)*1.5,0)</f>
        <v>0</v>
      </c>
      <c r="J89" s="21">
        <f t="shared" si="6"/>
        <v>0</v>
      </c>
    </row>
    <row r="90" spans="1:10" ht="47.25" customHeight="1">
      <c r="A90" s="11">
        <v>76</v>
      </c>
      <c r="B90" s="19" t="s">
        <v>91</v>
      </c>
      <c r="C90" s="42">
        <v>0</v>
      </c>
      <c r="D90" s="42">
        <v>1</v>
      </c>
      <c r="E90" s="42">
        <v>0</v>
      </c>
      <c r="F90" s="42">
        <v>0</v>
      </c>
      <c r="G90" s="18">
        <v>0</v>
      </c>
      <c r="H90" s="21">
        <v>1</v>
      </c>
      <c r="I90" s="18">
        <f>ROUNDUP((E90/100)*1.5,0)</f>
        <v>0</v>
      </c>
      <c r="J90" s="21">
        <f t="shared" si="6"/>
        <v>0</v>
      </c>
    </row>
    <row r="91" spans="1:10" ht="39" customHeight="1">
      <c r="A91" s="11">
        <v>77</v>
      </c>
      <c r="B91" s="35" t="s">
        <v>92</v>
      </c>
      <c r="C91" s="11">
        <v>0</v>
      </c>
      <c r="D91" s="11">
        <v>0</v>
      </c>
      <c r="E91" s="11">
        <v>50</v>
      </c>
      <c r="F91" s="11">
        <v>0</v>
      </c>
      <c r="G91" s="31">
        <f t="shared" si="5"/>
        <v>0</v>
      </c>
      <c r="H91" s="20">
        <f t="shared" ref="H91:H97" si="8">ROUNDUP((D91/100)*0.2,0)</f>
        <v>0</v>
      </c>
      <c r="I91" s="31">
        <f>ROUNDUP((E91/100)*1.5,0)</f>
        <v>1</v>
      </c>
      <c r="J91" s="20">
        <f t="shared" si="6"/>
        <v>0</v>
      </c>
    </row>
    <row r="92" spans="1:10" ht="113.25" customHeight="1">
      <c r="A92" s="11">
        <v>78</v>
      </c>
      <c r="B92" s="19" t="s">
        <v>77</v>
      </c>
      <c r="C92" s="33">
        <v>0</v>
      </c>
      <c r="D92" s="33">
        <v>1543</v>
      </c>
      <c r="E92" s="33">
        <v>0</v>
      </c>
      <c r="F92" s="33">
        <v>0</v>
      </c>
      <c r="G92" s="20">
        <f t="shared" si="5"/>
        <v>0</v>
      </c>
      <c r="H92" s="20">
        <f t="shared" si="8"/>
        <v>4</v>
      </c>
      <c r="I92" s="20">
        <f>ROUNDUP((E92/100)*1.5,0)</f>
        <v>0</v>
      </c>
      <c r="J92" s="20">
        <f t="shared" si="6"/>
        <v>0</v>
      </c>
    </row>
    <row r="93" spans="1:10" ht="54" customHeight="1">
      <c r="A93" s="11">
        <v>79</v>
      </c>
      <c r="B93" s="12" t="s">
        <v>109</v>
      </c>
      <c r="C93" s="33">
        <v>2052</v>
      </c>
      <c r="D93" s="33">
        <v>10385</v>
      </c>
      <c r="E93" s="33">
        <v>135</v>
      </c>
      <c r="F93" s="33">
        <v>623</v>
      </c>
      <c r="G93" s="32">
        <v>10</v>
      </c>
      <c r="H93" s="32">
        <f t="shared" si="8"/>
        <v>21</v>
      </c>
      <c r="I93" s="32">
        <f t="shared" ref="I93:I99" si="9">ROUNDUP((E93/100)*2.5,0)</f>
        <v>4</v>
      </c>
      <c r="J93" s="32">
        <f t="shared" si="6"/>
        <v>19</v>
      </c>
    </row>
    <row r="94" spans="1:10" ht="54" customHeight="1">
      <c r="A94" s="11">
        <v>80</v>
      </c>
      <c r="B94" s="12" t="s">
        <v>110</v>
      </c>
      <c r="C94" s="39">
        <v>0</v>
      </c>
      <c r="D94" s="39">
        <v>1</v>
      </c>
      <c r="E94" s="39">
        <v>0</v>
      </c>
      <c r="F94" s="39">
        <v>0</v>
      </c>
      <c r="G94" s="18">
        <v>0</v>
      </c>
      <c r="H94" s="18">
        <f t="shared" si="8"/>
        <v>1</v>
      </c>
      <c r="I94" s="18">
        <v>0</v>
      </c>
      <c r="J94" s="18">
        <f t="shared" si="6"/>
        <v>0</v>
      </c>
    </row>
    <row r="95" spans="1:10" ht="54" customHeight="1">
      <c r="A95" s="11">
        <v>81</v>
      </c>
      <c r="B95" s="12" t="s">
        <v>111</v>
      </c>
      <c r="C95" s="39">
        <v>0</v>
      </c>
      <c r="D95" s="39">
        <v>1</v>
      </c>
      <c r="E95" s="39">
        <v>0</v>
      </c>
      <c r="F95" s="39">
        <v>0</v>
      </c>
      <c r="G95" s="18">
        <v>0</v>
      </c>
      <c r="H95" s="18">
        <v>1</v>
      </c>
      <c r="I95" s="18">
        <f t="shared" si="9"/>
        <v>0</v>
      </c>
      <c r="J95" s="18">
        <f t="shared" si="6"/>
        <v>0</v>
      </c>
    </row>
    <row r="96" spans="1:10" ht="54" customHeight="1">
      <c r="A96" s="11">
        <v>82</v>
      </c>
      <c r="B96" s="12" t="s">
        <v>112</v>
      </c>
      <c r="C96" s="39">
        <v>0</v>
      </c>
      <c r="D96" s="39">
        <v>0</v>
      </c>
      <c r="E96" s="39">
        <v>1</v>
      </c>
      <c r="F96" s="39">
        <v>0</v>
      </c>
      <c r="G96" s="18">
        <v>0</v>
      </c>
      <c r="H96" s="18">
        <f t="shared" si="8"/>
        <v>0</v>
      </c>
      <c r="I96" s="18">
        <v>1</v>
      </c>
      <c r="J96" s="18">
        <f t="shared" si="6"/>
        <v>0</v>
      </c>
    </row>
    <row r="97" spans="1:10" ht="54" customHeight="1">
      <c r="A97" s="11">
        <v>83</v>
      </c>
      <c r="B97" s="12" t="s">
        <v>113</v>
      </c>
      <c r="C97" s="39">
        <v>0</v>
      </c>
      <c r="D97" s="39">
        <v>0</v>
      </c>
      <c r="E97" s="39">
        <v>1</v>
      </c>
      <c r="F97" s="39">
        <v>0</v>
      </c>
      <c r="G97" s="18">
        <v>0</v>
      </c>
      <c r="H97" s="18">
        <f t="shared" si="8"/>
        <v>0</v>
      </c>
      <c r="I97" s="18">
        <v>1</v>
      </c>
      <c r="J97" s="18">
        <f t="shared" si="6"/>
        <v>0</v>
      </c>
    </row>
    <row r="98" spans="1:10" ht="76.5" customHeight="1">
      <c r="A98" s="11">
        <v>84</v>
      </c>
      <c r="B98" s="12" t="s">
        <v>114</v>
      </c>
      <c r="C98" s="39">
        <v>0</v>
      </c>
      <c r="D98" s="39">
        <v>7190</v>
      </c>
      <c r="E98" s="39">
        <v>0</v>
      </c>
      <c r="F98" s="39">
        <v>0</v>
      </c>
      <c r="G98" s="18">
        <v>0</v>
      </c>
      <c r="H98" s="18">
        <v>14</v>
      </c>
      <c r="I98" s="18">
        <f t="shared" si="9"/>
        <v>0</v>
      </c>
      <c r="J98" s="18">
        <f t="shared" si="6"/>
        <v>0</v>
      </c>
    </row>
    <row r="99" spans="1:10" ht="76.5" customHeight="1">
      <c r="A99" s="11">
        <v>85</v>
      </c>
      <c r="B99" s="12" t="s">
        <v>115</v>
      </c>
      <c r="C99" s="33">
        <v>0</v>
      </c>
      <c r="D99" s="33">
        <v>660</v>
      </c>
      <c r="E99" s="33">
        <v>0</v>
      </c>
      <c r="F99" s="33">
        <v>0</v>
      </c>
      <c r="G99" s="32">
        <v>0</v>
      </c>
      <c r="H99" s="32">
        <v>2</v>
      </c>
      <c r="I99" s="32">
        <f t="shared" si="9"/>
        <v>0</v>
      </c>
      <c r="J99" s="32">
        <f t="shared" si="6"/>
        <v>0</v>
      </c>
    </row>
    <row r="100" spans="1:10" ht="18">
      <c r="A100" s="11">
        <v>86</v>
      </c>
      <c r="B100" s="19" t="s">
        <v>65</v>
      </c>
      <c r="C100" s="15">
        <v>0</v>
      </c>
      <c r="D100" s="15">
        <v>0</v>
      </c>
      <c r="E100" s="15">
        <v>31</v>
      </c>
      <c r="F100" s="15">
        <v>0</v>
      </c>
      <c r="G100" s="20">
        <f t="shared" si="4"/>
        <v>0</v>
      </c>
      <c r="H100" s="20">
        <f t="shared" si="1"/>
        <v>0</v>
      </c>
      <c r="I100" s="20">
        <v>2</v>
      </c>
      <c r="J100" s="20">
        <f t="shared" si="3"/>
        <v>0</v>
      </c>
    </row>
    <row r="101" spans="1:10" ht="18.75" customHeight="1">
      <c r="A101" s="23"/>
      <c r="B101" s="24"/>
      <c r="C101" s="25"/>
      <c r="D101" s="25"/>
      <c r="E101" s="25"/>
      <c r="F101" s="25"/>
      <c r="G101" s="26"/>
      <c r="H101" s="26"/>
      <c r="I101" s="26"/>
      <c r="J101" s="26"/>
    </row>
    <row r="102" spans="1:10" ht="18">
      <c r="A102" s="8"/>
      <c r="B102" s="24" t="s">
        <v>93</v>
      </c>
      <c r="C102" s="27"/>
      <c r="D102" s="86" t="s">
        <v>94</v>
      </c>
      <c r="E102" s="86"/>
      <c r="F102" s="86"/>
      <c r="G102" s="9"/>
      <c r="H102" s="9"/>
      <c r="I102" s="9"/>
      <c r="J102" s="9"/>
    </row>
    <row r="103" spans="1:10" ht="21" customHeight="1">
      <c r="A103" s="8"/>
      <c r="B103" s="24" t="s">
        <v>95</v>
      </c>
      <c r="C103" s="28"/>
      <c r="D103" s="29" t="s">
        <v>96</v>
      </c>
      <c r="E103" s="29"/>
      <c r="F103" s="8"/>
      <c r="G103" s="9"/>
      <c r="H103" s="9"/>
      <c r="I103" s="9"/>
      <c r="J103" s="9"/>
    </row>
    <row r="104" spans="1:10" ht="18">
      <c r="A104" s="8"/>
      <c r="B104" s="30"/>
      <c r="C104" s="8"/>
      <c r="D104" s="8"/>
      <c r="E104" s="8"/>
      <c r="F104" s="8"/>
      <c r="G104" s="9"/>
      <c r="H104" s="9"/>
      <c r="I104" s="9"/>
      <c r="J104" s="9"/>
    </row>
    <row r="105" spans="1:10" ht="18">
      <c r="A105" s="8"/>
      <c r="B105" s="8" t="s">
        <v>97</v>
      </c>
      <c r="C105" s="8"/>
      <c r="D105" s="8"/>
      <c r="E105" s="8"/>
      <c r="F105" s="8"/>
      <c r="G105" s="9"/>
      <c r="H105" s="9"/>
      <c r="I105" s="9"/>
      <c r="J105" s="9"/>
    </row>
    <row r="106" spans="1:10" ht="18">
      <c r="A106" s="8"/>
      <c r="B106" s="8"/>
      <c r="C106" s="8"/>
      <c r="D106" s="8"/>
      <c r="E106" s="8"/>
      <c r="F106" s="8"/>
      <c r="G106" s="9"/>
      <c r="H106" s="9"/>
      <c r="I106" s="9"/>
      <c r="J106" s="9"/>
    </row>
    <row r="107" spans="1:10" ht="18">
      <c r="A107" s="8"/>
      <c r="B107" s="8"/>
      <c r="C107" s="8"/>
      <c r="D107" s="8"/>
      <c r="E107" s="8"/>
      <c r="F107" s="8"/>
      <c r="G107" s="9"/>
      <c r="H107" s="9"/>
      <c r="I107" s="9"/>
      <c r="J107" s="9"/>
    </row>
  </sheetData>
  <mergeCells count="7">
    <mergeCell ref="A3:B3"/>
    <mergeCell ref="D102:F102"/>
    <mergeCell ref="C12:F13"/>
    <mergeCell ref="G12:J12"/>
    <mergeCell ref="A10:J10"/>
    <mergeCell ref="B12:B14"/>
    <mergeCell ref="A12:A14"/>
  </mergeCells>
  <phoneticPr fontId="8" type="noConversion"/>
  <pageMargins left="0.70866141732283472" right="0.11811023622047245" top="0.35433070866141736" bottom="0.35433070866141736" header="0.31496062992125984" footer="0.31496062992125984"/>
  <pageSetup paperSize="9" scale="62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97"/>
  <sheetViews>
    <sheetView topLeftCell="A79" zoomScale="90" zoomScaleNormal="90" workbookViewId="0">
      <selection activeCell="G53" sqref="G53"/>
    </sheetView>
  </sheetViews>
  <sheetFormatPr defaultColWidth="8.88671875" defaultRowHeight="15.6"/>
  <cols>
    <col min="1" max="1" width="4.33203125" style="44" customWidth="1"/>
    <col min="2" max="2" width="35" style="43" customWidth="1"/>
    <col min="3" max="3" width="9" style="71" customWidth="1"/>
    <col min="4" max="4" width="12.109375" style="71" customWidth="1"/>
    <col min="5" max="5" width="8.88671875" style="71" customWidth="1"/>
    <col min="6" max="6" width="12.33203125" style="71" customWidth="1"/>
    <col min="7" max="7" width="8.88671875" style="71" customWidth="1"/>
    <col min="8" max="8" width="11" style="71" customWidth="1"/>
    <col min="9" max="9" width="7.44140625" style="71" customWidth="1"/>
    <col min="10" max="10" width="11.109375" style="71" customWidth="1"/>
    <col min="11" max="16384" width="8.88671875" style="44"/>
  </cols>
  <sheetData>
    <row r="1" spans="1:10">
      <c r="A1" s="43"/>
      <c r="B1" s="101"/>
      <c r="C1" s="101"/>
      <c r="D1" s="101"/>
      <c r="E1" s="101"/>
      <c r="F1" s="101"/>
      <c r="G1" s="101"/>
      <c r="H1" s="101"/>
      <c r="I1" s="101"/>
      <c r="J1" s="101"/>
    </row>
    <row r="2" spans="1:10" s="46" customFormat="1" ht="33.9" customHeight="1">
      <c r="A2" s="43"/>
      <c r="B2" s="45"/>
      <c r="C2" s="45"/>
      <c r="D2" s="45"/>
      <c r="E2" s="45"/>
      <c r="F2" s="45"/>
      <c r="G2" s="45"/>
      <c r="H2" s="45"/>
      <c r="I2" s="45"/>
      <c r="J2" s="45"/>
    </row>
    <row r="3" spans="1:10" s="46" customFormat="1" ht="24.75" customHeight="1">
      <c r="A3" s="102" t="s">
        <v>9</v>
      </c>
      <c r="B3" s="105" t="s">
        <v>10</v>
      </c>
      <c r="C3" s="109">
        <v>1</v>
      </c>
      <c r="D3" s="109"/>
      <c r="E3" s="109"/>
      <c r="F3" s="109"/>
      <c r="G3" s="109"/>
      <c r="H3" s="109"/>
      <c r="I3" s="109"/>
      <c r="J3" s="109"/>
    </row>
    <row r="4" spans="1:10" s="47" customFormat="1" ht="29.25" customHeight="1">
      <c r="A4" s="103"/>
      <c r="B4" s="103"/>
      <c r="C4" s="106" t="s">
        <v>11</v>
      </c>
      <c r="D4" s="108"/>
      <c r="E4" s="106" t="s">
        <v>12</v>
      </c>
      <c r="F4" s="107"/>
      <c r="G4" s="106" t="s">
        <v>13</v>
      </c>
      <c r="H4" s="107"/>
      <c r="I4" s="106" t="s">
        <v>14</v>
      </c>
      <c r="J4" s="107"/>
    </row>
    <row r="5" spans="1:10" s="47" customFormat="1" ht="90.75" customHeight="1">
      <c r="A5" s="104"/>
      <c r="B5" s="104"/>
      <c r="C5" s="48" t="s">
        <v>15</v>
      </c>
      <c r="D5" s="48" t="s">
        <v>98</v>
      </c>
      <c r="E5" s="48" t="s">
        <v>15</v>
      </c>
      <c r="F5" s="48" t="s">
        <v>98</v>
      </c>
      <c r="G5" s="48" t="s">
        <v>15</v>
      </c>
      <c r="H5" s="48" t="s">
        <v>98</v>
      </c>
      <c r="I5" s="48" t="s">
        <v>15</v>
      </c>
      <c r="J5" s="48" t="s">
        <v>98</v>
      </c>
    </row>
    <row r="6" spans="1:10" s="46" customFormat="1" ht="43.5" customHeight="1">
      <c r="A6" s="49">
        <v>1</v>
      </c>
      <c r="B6" s="38" t="s">
        <v>16</v>
      </c>
      <c r="C6" s="50">
        <f>ROUNDUP('1-й лист'!G15/2,0)</f>
        <v>0</v>
      </c>
      <c r="D6" s="50"/>
      <c r="E6" s="50">
        <f>ROUNDUP('1-й лист'!H15/2,0)</f>
        <v>1</v>
      </c>
      <c r="F6" s="51" t="s">
        <v>116</v>
      </c>
      <c r="G6" s="50">
        <f>ROUNDUP('1-й лист'!I15/2,0)</f>
        <v>0</v>
      </c>
      <c r="H6" s="50"/>
      <c r="I6" s="50">
        <f>ROUNDUP('1-й лист'!J15/2,0)</f>
        <v>0</v>
      </c>
      <c r="J6" s="50"/>
    </row>
    <row r="7" spans="1:10" s="46" customFormat="1" ht="33.75" customHeight="1">
      <c r="A7" s="49">
        <f>A6+1</f>
        <v>2</v>
      </c>
      <c r="B7" s="52" t="s">
        <v>17</v>
      </c>
      <c r="C7" s="50">
        <f>ROUNDUP('1-й лист'!G16/2,0)</f>
        <v>2</v>
      </c>
      <c r="D7" s="51" t="s">
        <v>116</v>
      </c>
      <c r="E7" s="50">
        <f>ROUNDUP('1-й лист'!H16/2,0)</f>
        <v>50</v>
      </c>
      <c r="F7" s="51" t="s">
        <v>116</v>
      </c>
      <c r="G7" s="50">
        <f>ROUNDUP('1-й лист'!I16/2,0)</f>
        <v>5</v>
      </c>
      <c r="H7" s="51" t="s">
        <v>116</v>
      </c>
      <c r="I7" s="50">
        <f>ROUNDUP('1-й лист'!J16/2,0)</f>
        <v>165</v>
      </c>
      <c r="J7" s="51" t="s">
        <v>116</v>
      </c>
    </row>
    <row r="8" spans="1:10" s="46" customFormat="1" ht="37.5" customHeight="1">
      <c r="A8" s="49">
        <f t="shared" ref="A8:A55" si="0">A7+1</f>
        <v>3</v>
      </c>
      <c r="B8" s="52" t="s">
        <v>18</v>
      </c>
      <c r="C8" s="50">
        <f>ROUNDUP('1-й лист'!G17/2,0)</f>
        <v>1</v>
      </c>
      <c r="D8" s="51" t="s">
        <v>116</v>
      </c>
      <c r="E8" s="50">
        <f>ROUNDUP('1-й лист'!H17/2,0)</f>
        <v>23</v>
      </c>
      <c r="F8" s="51" t="s">
        <v>116</v>
      </c>
      <c r="G8" s="50">
        <f>ROUNDUP('1-й лист'!I17/2,0)</f>
        <v>4</v>
      </c>
      <c r="H8" s="51" t="s">
        <v>116</v>
      </c>
      <c r="I8" s="50">
        <f>ROUNDUP('1-й лист'!J17/2,0)</f>
        <v>28</v>
      </c>
      <c r="J8" s="51" t="s">
        <v>116</v>
      </c>
    </row>
    <row r="9" spans="1:10" s="46" customFormat="1" ht="21.75" customHeight="1">
      <c r="A9" s="49">
        <f t="shared" si="0"/>
        <v>4</v>
      </c>
      <c r="B9" s="38" t="s">
        <v>19</v>
      </c>
      <c r="C9" s="50">
        <f>ROUNDUP('1-й лист'!G18/2,0)</f>
        <v>0</v>
      </c>
      <c r="D9" s="50"/>
      <c r="E9" s="50">
        <f>ROUNDUP('1-й лист'!H18/2,0)</f>
        <v>19</v>
      </c>
      <c r="F9" s="51" t="s">
        <v>116</v>
      </c>
      <c r="G9" s="50">
        <f>ROUNDUP('1-й лист'!I18/2,0)</f>
        <v>0</v>
      </c>
      <c r="H9" s="50"/>
      <c r="I9" s="50">
        <f>ROUNDUP('1-й лист'!J18/2,0)</f>
        <v>0</v>
      </c>
      <c r="J9" s="50"/>
    </row>
    <row r="10" spans="1:10" s="46" customFormat="1" ht="40.5" customHeight="1">
      <c r="A10" s="49">
        <f t="shared" si="0"/>
        <v>5</v>
      </c>
      <c r="B10" s="52" t="s">
        <v>20</v>
      </c>
      <c r="C10" s="50">
        <f>ROUNDUP('1-й лист'!G19/2,0)</f>
        <v>0</v>
      </c>
      <c r="D10" s="50"/>
      <c r="E10" s="50">
        <f>ROUNDUP('1-й лист'!H19/2,0)</f>
        <v>28</v>
      </c>
      <c r="F10" s="51" t="s">
        <v>116</v>
      </c>
      <c r="G10" s="50">
        <f>ROUNDUP('1-й лист'!I19/2,0)</f>
        <v>20</v>
      </c>
      <c r="H10" s="51" t="s">
        <v>116</v>
      </c>
      <c r="I10" s="50">
        <f>ROUNDUP('1-й лист'!J19/2,0)</f>
        <v>25</v>
      </c>
      <c r="J10" s="51" t="s">
        <v>116</v>
      </c>
    </row>
    <row r="11" spans="1:10" ht="49.5" customHeight="1">
      <c r="A11" s="49">
        <f t="shared" si="0"/>
        <v>6</v>
      </c>
      <c r="B11" s="38" t="s">
        <v>21</v>
      </c>
      <c r="C11" s="50">
        <f>ROUNDUP('1-й лист'!G20/2,0)</f>
        <v>0</v>
      </c>
      <c r="D11" s="50"/>
      <c r="E11" s="50">
        <f>ROUNDUP('1-й лист'!H20/2,0)</f>
        <v>0</v>
      </c>
      <c r="F11" s="50"/>
      <c r="G11" s="50">
        <f>ROUNDUP('1-й лист'!I20/2,0)</f>
        <v>0</v>
      </c>
      <c r="H11" s="50"/>
      <c r="I11" s="50">
        <f>ROUNDUP('1-й лист'!J20/2,0)</f>
        <v>4</v>
      </c>
      <c r="J11" s="51" t="s">
        <v>116</v>
      </c>
    </row>
    <row r="12" spans="1:10" ht="49.5" customHeight="1">
      <c r="A12" s="49">
        <v>7</v>
      </c>
      <c r="B12" s="38" t="s">
        <v>23</v>
      </c>
      <c r="C12" s="50">
        <f>ROUNDUP('1-й лист'!G21/2,0)</f>
        <v>0</v>
      </c>
      <c r="D12" s="50"/>
      <c r="E12" s="50">
        <f>ROUNDUP('1-й лист'!H21/2,0)</f>
        <v>3</v>
      </c>
      <c r="F12" s="51" t="s">
        <v>116</v>
      </c>
      <c r="G12" s="50">
        <f>ROUNDUP('1-й лист'!I21/2,0)</f>
        <v>0</v>
      </c>
      <c r="H12" s="50"/>
      <c r="I12" s="50">
        <f>ROUNDUP('1-й лист'!J21/2,0)</f>
        <v>0</v>
      </c>
      <c r="J12" s="50"/>
    </row>
    <row r="13" spans="1:10" ht="64.5" customHeight="1">
      <c r="A13" s="49">
        <f t="shared" si="0"/>
        <v>8</v>
      </c>
      <c r="B13" s="38" t="s">
        <v>24</v>
      </c>
      <c r="C13" s="50">
        <f>ROUNDUP('1-й лист'!G22/2,0)</f>
        <v>0</v>
      </c>
      <c r="D13" s="50"/>
      <c r="E13" s="50">
        <f>ROUNDUP('1-й лист'!H22/2,0)</f>
        <v>3</v>
      </c>
      <c r="F13" s="51" t="s">
        <v>116</v>
      </c>
      <c r="G13" s="50">
        <f>ROUNDUP('1-й лист'!I22/2,0)</f>
        <v>0</v>
      </c>
      <c r="H13" s="50"/>
      <c r="I13" s="50">
        <f>ROUNDUP('1-й лист'!J22/2,0)</f>
        <v>0</v>
      </c>
      <c r="J13" s="50"/>
    </row>
    <row r="14" spans="1:10" ht="45.75" customHeight="1">
      <c r="A14" s="49">
        <f t="shared" si="0"/>
        <v>9</v>
      </c>
      <c r="B14" s="38" t="s">
        <v>104</v>
      </c>
      <c r="C14" s="50">
        <f>ROUNDUP('1-й лист'!G23/2,0)</f>
        <v>0</v>
      </c>
      <c r="D14" s="50"/>
      <c r="E14" s="50">
        <f>ROUNDUP('1-й лист'!H23/2,0)</f>
        <v>2</v>
      </c>
      <c r="F14" s="51" t="s">
        <v>116</v>
      </c>
      <c r="G14" s="50">
        <f>ROUNDUP('1-й лист'!I23/2,0)</f>
        <v>0</v>
      </c>
      <c r="H14" s="50"/>
      <c r="I14" s="50">
        <f>ROUNDUP('1-й лист'!J23/2,0)</f>
        <v>0</v>
      </c>
      <c r="J14" s="50"/>
    </row>
    <row r="15" spans="1:10" ht="39" customHeight="1">
      <c r="A15" s="49">
        <f t="shared" si="0"/>
        <v>10</v>
      </c>
      <c r="B15" s="38" t="s">
        <v>25</v>
      </c>
      <c r="C15" s="50">
        <f>ROUNDUP('1-й лист'!G24/2,0)</f>
        <v>0</v>
      </c>
      <c r="D15" s="50"/>
      <c r="E15" s="50">
        <f>ROUNDUP('1-й лист'!H24/2,0)</f>
        <v>9</v>
      </c>
      <c r="F15" s="51" t="s">
        <v>116</v>
      </c>
      <c r="G15" s="50">
        <f>ROUNDUP('1-й лист'!I24/2,0)</f>
        <v>0</v>
      </c>
      <c r="H15" s="50"/>
      <c r="I15" s="50">
        <f>ROUNDUP('1-й лист'!J24/2,0)</f>
        <v>0</v>
      </c>
      <c r="J15" s="50"/>
    </row>
    <row r="16" spans="1:10" ht="43.5" customHeight="1">
      <c r="A16" s="49">
        <f t="shared" si="0"/>
        <v>11</v>
      </c>
      <c r="B16" s="38" t="s">
        <v>26</v>
      </c>
      <c r="C16" s="50">
        <f>ROUNDUP('1-й лист'!G25/2,0)</f>
        <v>2</v>
      </c>
      <c r="D16" s="51" t="s">
        <v>116</v>
      </c>
      <c r="E16" s="50">
        <f>ROUNDUP('1-й лист'!H25/2,0)</f>
        <v>3</v>
      </c>
      <c r="F16" s="51" t="s">
        <v>116</v>
      </c>
      <c r="G16" s="50">
        <f>ROUNDUP('1-й лист'!I25/2,0)</f>
        <v>0</v>
      </c>
      <c r="H16" s="50"/>
      <c r="I16" s="50">
        <f>ROUNDUP('1-й лист'!J25/2,0)</f>
        <v>0</v>
      </c>
      <c r="J16" s="50"/>
    </row>
    <row r="17" spans="1:10" ht="33.75" customHeight="1">
      <c r="A17" s="49">
        <f t="shared" si="0"/>
        <v>12</v>
      </c>
      <c r="B17" s="38" t="s">
        <v>27</v>
      </c>
      <c r="C17" s="50">
        <f>ROUNDUP('1-й лист'!G26/2,0)</f>
        <v>0</v>
      </c>
      <c r="D17" s="51"/>
      <c r="E17" s="50">
        <f>ROUNDUP('1-й лист'!H26/2,0)</f>
        <v>16</v>
      </c>
      <c r="F17" s="51" t="s">
        <v>116</v>
      </c>
      <c r="G17" s="50">
        <f>ROUNDUP('1-й лист'!I26/2,0)</f>
        <v>4</v>
      </c>
      <c r="H17" s="51" t="s">
        <v>116</v>
      </c>
      <c r="I17" s="50">
        <f>ROUNDUP('1-й лист'!J26/2,0)</f>
        <v>4</v>
      </c>
      <c r="J17" s="51" t="s">
        <v>116</v>
      </c>
    </row>
    <row r="18" spans="1:10" ht="35.25" customHeight="1">
      <c r="A18" s="49">
        <v>13</v>
      </c>
      <c r="B18" s="38" t="s">
        <v>29</v>
      </c>
      <c r="C18" s="50">
        <f>ROUNDUP('1-й лист'!G27/2,0)</f>
        <v>0</v>
      </c>
      <c r="D18" s="51"/>
      <c r="E18" s="50">
        <f>ROUNDUP('1-й лист'!H27/2,0)</f>
        <v>3</v>
      </c>
      <c r="F18" s="51" t="s">
        <v>116</v>
      </c>
      <c r="G18" s="50">
        <f>ROUNDUP('1-й лист'!I27/2,0)</f>
        <v>1</v>
      </c>
      <c r="H18" s="51" t="s">
        <v>116</v>
      </c>
      <c r="I18" s="50">
        <f>ROUNDUP('1-й лист'!J27/2,0)</f>
        <v>2</v>
      </c>
      <c r="J18" s="51" t="s">
        <v>116</v>
      </c>
    </row>
    <row r="19" spans="1:10" ht="32.25" customHeight="1">
      <c r="A19" s="49">
        <f t="shared" si="0"/>
        <v>14</v>
      </c>
      <c r="B19" s="38" t="s">
        <v>30</v>
      </c>
      <c r="C19" s="50">
        <f>ROUNDUP('1-й лист'!G28/2,0)</f>
        <v>0</v>
      </c>
      <c r="D19" s="51"/>
      <c r="E19" s="50">
        <f>ROUNDUP('1-й лист'!H28/2,0)</f>
        <v>26</v>
      </c>
      <c r="F19" s="51" t="s">
        <v>116</v>
      </c>
      <c r="G19" s="50">
        <f>ROUNDUP('1-й лист'!I28/2,0)</f>
        <v>4</v>
      </c>
      <c r="H19" s="51" t="s">
        <v>116</v>
      </c>
      <c r="I19" s="50">
        <f>ROUNDUP('1-й лист'!J28/2,0)</f>
        <v>11</v>
      </c>
      <c r="J19" s="51" t="s">
        <v>116</v>
      </c>
    </row>
    <row r="20" spans="1:10" ht="33" customHeight="1">
      <c r="A20" s="49">
        <f t="shared" si="0"/>
        <v>15</v>
      </c>
      <c r="B20" s="38" t="s">
        <v>31</v>
      </c>
      <c r="C20" s="50">
        <f>ROUNDUP('1-й лист'!G29/2,0)</f>
        <v>0</v>
      </c>
      <c r="D20" s="51"/>
      <c r="E20" s="50">
        <f>ROUNDUP('1-й лист'!H29/2,0)</f>
        <v>17</v>
      </c>
      <c r="F20" s="51" t="s">
        <v>116</v>
      </c>
      <c r="G20" s="50">
        <f>ROUNDUP('1-й лист'!I29/2,0)</f>
        <v>3</v>
      </c>
      <c r="H20" s="51" t="s">
        <v>116</v>
      </c>
      <c r="I20" s="50">
        <f>ROUNDUP('1-й лист'!J29/2,0)</f>
        <v>8</v>
      </c>
      <c r="J20" s="51" t="s">
        <v>116</v>
      </c>
    </row>
    <row r="21" spans="1:10" ht="30.75" customHeight="1">
      <c r="A21" s="49">
        <v>16</v>
      </c>
      <c r="B21" s="38" t="s">
        <v>32</v>
      </c>
      <c r="C21" s="50">
        <f>ROUNDUP('1-й лист'!G30/2,0)</f>
        <v>0</v>
      </c>
      <c r="D21" s="51"/>
      <c r="E21" s="50">
        <f>ROUNDUP('1-й лист'!H30/2,0)</f>
        <v>46</v>
      </c>
      <c r="F21" s="51" t="s">
        <v>116</v>
      </c>
      <c r="G21" s="50">
        <f>ROUNDUP('1-й лист'!I30/2,0)</f>
        <v>8</v>
      </c>
      <c r="H21" s="51" t="s">
        <v>116</v>
      </c>
      <c r="I21" s="50">
        <f>ROUNDUP('1-й лист'!J30/2,0)</f>
        <v>17</v>
      </c>
      <c r="J21" s="51" t="s">
        <v>116</v>
      </c>
    </row>
    <row r="22" spans="1:10" ht="39.75" customHeight="1">
      <c r="A22" s="49">
        <v>17</v>
      </c>
      <c r="B22" s="38" t="s">
        <v>33</v>
      </c>
      <c r="C22" s="50">
        <f>ROUNDUP('1-й лист'!G31/2,0)</f>
        <v>0</v>
      </c>
      <c r="D22" s="51"/>
      <c r="E22" s="50">
        <f>ROUNDUP('1-й лист'!H31/2,0)</f>
        <v>30</v>
      </c>
      <c r="F22" s="51" t="s">
        <v>117</v>
      </c>
      <c r="G22" s="50">
        <f>ROUNDUP('1-й лист'!I31/2,0)</f>
        <v>5</v>
      </c>
      <c r="H22" s="51" t="s">
        <v>117</v>
      </c>
      <c r="I22" s="50">
        <f>ROUNDUP('1-й лист'!J31/2,0)</f>
        <v>7</v>
      </c>
      <c r="J22" s="51" t="s">
        <v>117</v>
      </c>
    </row>
    <row r="23" spans="1:10" ht="32.25" customHeight="1">
      <c r="A23" s="49">
        <f t="shared" si="0"/>
        <v>18</v>
      </c>
      <c r="B23" s="38" t="s">
        <v>34</v>
      </c>
      <c r="C23" s="50">
        <f>ROUNDUP('1-й лист'!G32/2,0)</f>
        <v>0</v>
      </c>
      <c r="D23" s="51"/>
      <c r="E23" s="50">
        <f>ROUNDUP('1-й лист'!H32/2,0)</f>
        <v>20</v>
      </c>
      <c r="F23" s="51" t="s">
        <v>117</v>
      </c>
      <c r="G23" s="50">
        <f>ROUNDUP('1-й лист'!I32/2,0)</f>
        <v>3</v>
      </c>
      <c r="H23" s="51" t="s">
        <v>117</v>
      </c>
      <c r="I23" s="50">
        <f>ROUNDUP('1-й лист'!J32/2,0)</f>
        <v>8</v>
      </c>
      <c r="J23" s="51" t="s">
        <v>117</v>
      </c>
    </row>
    <row r="24" spans="1:10" ht="33.75" customHeight="1">
      <c r="A24" s="49">
        <f t="shared" si="0"/>
        <v>19</v>
      </c>
      <c r="B24" s="38" t="s">
        <v>35</v>
      </c>
      <c r="C24" s="50">
        <f>ROUNDUP('1-й лист'!G33/2,0)</f>
        <v>0</v>
      </c>
      <c r="D24" s="51"/>
      <c r="E24" s="50">
        <f>ROUNDUP('1-й лист'!H33/2,0)</f>
        <v>28</v>
      </c>
      <c r="F24" s="51" t="s">
        <v>117</v>
      </c>
      <c r="G24" s="50">
        <f>ROUNDUP('1-й лист'!I33/2,0)</f>
        <v>5</v>
      </c>
      <c r="H24" s="51" t="s">
        <v>117</v>
      </c>
      <c r="I24" s="50">
        <f>ROUNDUP('1-й лист'!J33/2,0)</f>
        <v>8</v>
      </c>
      <c r="J24" s="51" t="s">
        <v>117</v>
      </c>
    </row>
    <row r="25" spans="1:10" ht="36.75" customHeight="1">
      <c r="A25" s="49">
        <f t="shared" si="0"/>
        <v>20</v>
      </c>
      <c r="B25" s="38" t="s">
        <v>36</v>
      </c>
      <c r="C25" s="50">
        <f>ROUNDUP('1-й лист'!G34/2,0)</f>
        <v>0</v>
      </c>
      <c r="D25" s="51"/>
      <c r="E25" s="50">
        <f>ROUNDUP('1-й лист'!H34/2,0)</f>
        <v>41</v>
      </c>
      <c r="F25" s="51" t="s">
        <v>117</v>
      </c>
      <c r="G25" s="50">
        <f>ROUNDUP('1-й лист'!I34/2,0)</f>
        <v>5</v>
      </c>
      <c r="H25" s="51" t="s">
        <v>117</v>
      </c>
      <c r="I25" s="50">
        <f>ROUNDUP('1-й лист'!J34/2,0)</f>
        <v>21</v>
      </c>
      <c r="J25" s="51" t="s">
        <v>117</v>
      </c>
    </row>
    <row r="26" spans="1:10" ht="33" customHeight="1">
      <c r="A26" s="49">
        <f t="shared" si="0"/>
        <v>21</v>
      </c>
      <c r="B26" s="38" t="s">
        <v>37</v>
      </c>
      <c r="C26" s="50">
        <f>ROUNDUP('1-й лист'!G35/2,0)</f>
        <v>0</v>
      </c>
      <c r="D26" s="51"/>
      <c r="E26" s="50">
        <f>ROUNDUP('1-й лист'!H35/2,0)</f>
        <v>19</v>
      </c>
      <c r="F26" s="51" t="s">
        <v>117</v>
      </c>
      <c r="G26" s="50">
        <f>ROUNDUP('1-й лист'!I35/2,0)</f>
        <v>4</v>
      </c>
      <c r="H26" s="51" t="s">
        <v>117</v>
      </c>
      <c r="I26" s="50">
        <f>ROUNDUP('1-й лист'!J35/2,0)</f>
        <v>23</v>
      </c>
      <c r="J26" s="51" t="s">
        <v>117</v>
      </c>
    </row>
    <row r="27" spans="1:10" ht="35.25" customHeight="1">
      <c r="A27" s="49">
        <f t="shared" si="0"/>
        <v>22</v>
      </c>
      <c r="B27" s="38" t="s">
        <v>38</v>
      </c>
      <c r="C27" s="50">
        <f>ROUNDUP('1-й лист'!G36/2,0)</f>
        <v>0</v>
      </c>
      <c r="D27" s="51"/>
      <c r="E27" s="50">
        <f>ROUNDUP('1-й лист'!H36/2,0)</f>
        <v>45</v>
      </c>
      <c r="F27" s="51" t="s">
        <v>117</v>
      </c>
      <c r="G27" s="50">
        <f>ROUNDUP('1-й лист'!I36/2,0)</f>
        <v>10</v>
      </c>
      <c r="H27" s="51" t="s">
        <v>118</v>
      </c>
      <c r="I27" s="50">
        <f>ROUNDUP('1-й лист'!J36/2,0)</f>
        <v>27</v>
      </c>
      <c r="J27" s="51" t="s">
        <v>118</v>
      </c>
    </row>
    <row r="28" spans="1:10" ht="32.25" customHeight="1">
      <c r="A28" s="49">
        <f t="shared" si="0"/>
        <v>23</v>
      </c>
      <c r="B28" s="38" t="s">
        <v>39</v>
      </c>
      <c r="C28" s="50">
        <f>ROUNDUP('1-й лист'!G37/2,0)</f>
        <v>0</v>
      </c>
      <c r="D28" s="53"/>
      <c r="E28" s="50">
        <f>ROUNDUP('1-й лист'!H37/2,0)</f>
        <v>15</v>
      </c>
      <c r="F28" s="53" t="s">
        <v>117</v>
      </c>
      <c r="G28" s="50">
        <f>ROUNDUP('1-й лист'!I37/2,0)</f>
        <v>4</v>
      </c>
      <c r="H28" s="53" t="s">
        <v>117</v>
      </c>
      <c r="I28" s="50">
        <f>ROUNDUP('1-й лист'!J37/2,0)</f>
        <v>14</v>
      </c>
      <c r="J28" s="53" t="s">
        <v>117</v>
      </c>
    </row>
    <row r="29" spans="1:10" ht="34.5" customHeight="1">
      <c r="A29" s="49">
        <f t="shared" si="0"/>
        <v>24</v>
      </c>
      <c r="B29" s="38" t="s">
        <v>106</v>
      </c>
      <c r="C29" s="50">
        <f>ROUNDUP('1-й лист'!G38/2,0)</f>
        <v>0</v>
      </c>
      <c r="D29" s="51"/>
      <c r="E29" s="50">
        <f>ROUNDUP('1-й лист'!H38/2,0)</f>
        <v>2</v>
      </c>
      <c r="F29" s="51" t="s">
        <v>117</v>
      </c>
      <c r="G29" s="50">
        <f>ROUNDUP('1-й лист'!I38/2,0)</f>
        <v>1</v>
      </c>
      <c r="H29" s="53" t="s">
        <v>117</v>
      </c>
      <c r="I29" s="50">
        <f>ROUNDUP('1-й лист'!J38/2,0)</f>
        <v>1</v>
      </c>
      <c r="J29" s="53" t="s">
        <v>117</v>
      </c>
    </row>
    <row r="30" spans="1:10" ht="35.25" customHeight="1">
      <c r="A30" s="49">
        <v>25</v>
      </c>
      <c r="B30" s="38" t="s">
        <v>40</v>
      </c>
      <c r="C30" s="50">
        <f>ROUNDUP('1-й лист'!G39/2,0)</f>
        <v>0</v>
      </c>
      <c r="D30" s="53"/>
      <c r="E30" s="50">
        <f>ROUNDUP('1-й лист'!H39/2,0)</f>
        <v>28</v>
      </c>
      <c r="F30" s="53" t="s">
        <v>117</v>
      </c>
      <c r="G30" s="50">
        <f>ROUNDUP('1-й лист'!I39/2,0)</f>
        <v>7</v>
      </c>
      <c r="H30" s="53" t="s">
        <v>117</v>
      </c>
      <c r="I30" s="50">
        <f>ROUNDUP('1-й лист'!J39/2,0)</f>
        <v>10</v>
      </c>
      <c r="J30" s="53" t="s">
        <v>117</v>
      </c>
    </row>
    <row r="31" spans="1:10" ht="33.75" customHeight="1">
      <c r="A31" s="49">
        <v>26</v>
      </c>
      <c r="B31" s="38" t="s">
        <v>42</v>
      </c>
      <c r="C31" s="50">
        <f>ROUNDUP('1-й лист'!G40/2,0)</f>
        <v>0</v>
      </c>
      <c r="D31" s="53"/>
      <c r="E31" s="50">
        <f>ROUNDUP('1-й лист'!H40/2,0)</f>
        <v>73</v>
      </c>
      <c r="F31" s="53" t="s">
        <v>117</v>
      </c>
      <c r="G31" s="50">
        <f>ROUNDUP('1-й лист'!I40/2,0)</f>
        <v>8</v>
      </c>
      <c r="H31" s="53" t="s">
        <v>117</v>
      </c>
      <c r="I31" s="50">
        <f>ROUNDUP('1-й лист'!J40/2,0)</f>
        <v>52</v>
      </c>
      <c r="J31" s="53" t="s">
        <v>117</v>
      </c>
    </row>
    <row r="32" spans="1:10" ht="22.5" customHeight="1">
      <c r="A32" s="49">
        <v>27</v>
      </c>
      <c r="B32" s="38" t="s">
        <v>43</v>
      </c>
      <c r="C32" s="50">
        <f>ROUNDUP('1-й лист'!G41/2,0)</f>
        <v>0</v>
      </c>
      <c r="D32" s="50"/>
      <c r="E32" s="50">
        <f>ROUNDUP('1-й лист'!H41/2,0)</f>
        <v>20</v>
      </c>
      <c r="F32" s="53" t="s">
        <v>117</v>
      </c>
      <c r="G32" s="50">
        <f>ROUNDUP('1-й лист'!I41/2,0)</f>
        <v>1</v>
      </c>
      <c r="H32" s="53" t="s">
        <v>117</v>
      </c>
      <c r="I32" s="50">
        <f>ROUNDUP('1-й лист'!J41/2,0)</f>
        <v>0</v>
      </c>
      <c r="J32" s="50"/>
    </row>
    <row r="33" spans="1:10" ht="25.5" customHeight="1">
      <c r="A33" s="49">
        <f t="shared" si="0"/>
        <v>28</v>
      </c>
      <c r="B33" s="38" t="s">
        <v>44</v>
      </c>
      <c r="C33" s="50">
        <f>ROUNDUP('1-й лист'!G42/2,0)</f>
        <v>0</v>
      </c>
      <c r="D33" s="50"/>
      <c r="E33" s="50">
        <f>ROUNDUP('1-й лист'!H42/2,0)</f>
        <v>15</v>
      </c>
      <c r="F33" s="53" t="s">
        <v>117</v>
      </c>
      <c r="G33" s="50">
        <f>ROUNDUP('1-й лист'!I42/2,0)</f>
        <v>2</v>
      </c>
      <c r="H33" s="53" t="s">
        <v>117</v>
      </c>
      <c r="I33" s="50">
        <f>ROUNDUP('1-й лист'!J42/2,0)</f>
        <v>0</v>
      </c>
      <c r="J33" s="50"/>
    </row>
    <row r="34" spans="1:10" ht="27" customHeight="1">
      <c r="A34" s="49">
        <f t="shared" si="0"/>
        <v>29</v>
      </c>
      <c r="B34" s="38" t="s">
        <v>45</v>
      </c>
      <c r="C34" s="50">
        <f>ROUNDUP('1-й лист'!G43/2,0)</f>
        <v>0</v>
      </c>
      <c r="D34" s="50"/>
      <c r="E34" s="50">
        <f>ROUNDUP('1-й лист'!H43/2,0)</f>
        <v>36</v>
      </c>
      <c r="F34" s="53" t="s">
        <v>117</v>
      </c>
      <c r="G34" s="50">
        <f>ROUNDUP('1-й лист'!I43/2,0)</f>
        <v>3</v>
      </c>
      <c r="H34" s="53" t="s">
        <v>117</v>
      </c>
      <c r="I34" s="50">
        <f>ROUNDUP('1-й лист'!J43/2,0)</f>
        <v>0</v>
      </c>
      <c r="J34" s="50"/>
    </row>
    <row r="35" spans="1:10" ht="27" customHeight="1">
      <c r="A35" s="49">
        <f t="shared" si="0"/>
        <v>30</v>
      </c>
      <c r="B35" s="38" t="s">
        <v>46</v>
      </c>
      <c r="C35" s="50">
        <f>ROUNDUP('1-й лист'!G44/2,0)</f>
        <v>0</v>
      </c>
      <c r="D35" s="50"/>
      <c r="E35" s="50">
        <f>ROUNDUP('1-й лист'!H44/2,0)</f>
        <v>33</v>
      </c>
      <c r="F35" s="53" t="s">
        <v>119</v>
      </c>
      <c r="G35" s="50">
        <f>ROUNDUP('1-й лист'!I44/2,0)</f>
        <v>4</v>
      </c>
      <c r="H35" s="53" t="s">
        <v>117</v>
      </c>
      <c r="I35" s="50">
        <f>ROUNDUP('1-й лист'!J44/2,0)</f>
        <v>0</v>
      </c>
      <c r="J35" s="50"/>
    </row>
    <row r="36" spans="1:10" ht="22.5" customHeight="1">
      <c r="A36" s="49">
        <f t="shared" si="0"/>
        <v>31</v>
      </c>
      <c r="B36" s="38" t="s">
        <v>47</v>
      </c>
      <c r="C36" s="50">
        <f>ROUNDUP('1-й лист'!G45/2,0)</f>
        <v>0</v>
      </c>
      <c r="D36" s="50"/>
      <c r="E36" s="50">
        <f>ROUNDUP('1-й лист'!H45/2,0)</f>
        <v>42</v>
      </c>
      <c r="F36" s="53" t="s">
        <v>117</v>
      </c>
      <c r="G36" s="50">
        <f>ROUNDUP('1-й лист'!I45/2,0)</f>
        <v>4</v>
      </c>
      <c r="H36" s="53" t="s">
        <v>117</v>
      </c>
      <c r="I36" s="50">
        <f>ROUNDUP('1-й лист'!J45/2,0)</f>
        <v>0</v>
      </c>
      <c r="J36" s="50"/>
    </row>
    <row r="37" spans="1:10" ht="27" customHeight="1">
      <c r="A37" s="49">
        <f t="shared" si="0"/>
        <v>32</v>
      </c>
      <c r="B37" s="38" t="s">
        <v>48</v>
      </c>
      <c r="C37" s="50">
        <f>ROUNDUP('1-й лист'!G46/2,0)</f>
        <v>0</v>
      </c>
      <c r="D37" s="50"/>
      <c r="E37" s="50">
        <f>ROUNDUP('1-й лист'!H46/2,0)</f>
        <v>31</v>
      </c>
      <c r="F37" s="53" t="s">
        <v>117</v>
      </c>
      <c r="G37" s="50">
        <f>ROUNDUP('1-й лист'!I46/2,0)</f>
        <v>3</v>
      </c>
      <c r="H37" s="53" t="s">
        <v>117</v>
      </c>
      <c r="I37" s="50">
        <f>ROUNDUP('1-й лист'!J46/2,0)</f>
        <v>0</v>
      </c>
      <c r="J37" s="50"/>
    </row>
    <row r="38" spans="1:10" ht="42" customHeight="1">
      <c r="A38" s="49">
        <f t="shared" si="0"/>
        <v>33</v>
      </c>
      <c r="B38" s="38" t="s">
        <v>49</v>
      </c>
      <c r="C38" s="50">
        <f>ROUNDUP('1-й лист'!G47/2,0)</f>
        <v>0</v>
      </c>
      <c r="D38" s="50"/>
      <c r="E38" s="50">
        <f>ROUNDUP('1-й лист'!H47/2,0)</f>
        <v>31</v>
      </c>
      <c r="F38" s="53" t="s">
        <v>117</v>
      </c>
      <c r="G38" s="50">
        <f>ROUNDUP('1-й лист'!I47/2,0)</f>
        <v>6</v>
      </c>
      <c r="H38" s="53" t="s">
        <v>117</v>
      </c>
      <c r="I38" s="50">
        <f>ROUNDUP('1-й лист'!J47/2,0)</f>
        <v>0</v>
      </c>
      <c r="J38" s="50"/>
    </row>
    <row r="39" spans="1:10" ht="31.5" customHeight="1">
      <c r="A39" s="49">
        <f t="shared" si="0"/>
        <v>34</v>
      </c>
      <c r="B39" s="38" t="s">
        <v>50</v>
      </c>
      <c r="C39" s="50">
        <f>ROUNDUP('1-й лист'!G48/2,0)</f>
        <v>0</v>
      </c>
      <c r="D39" s="50"/>
      <c r="E39" s="50">
        <f>ROUNDUP('1-й лист'!H48/2,0)</f>
        <v>40</v>
      </c>
      <c r="F39" s="53" t="s">
        <v>117</v>
      </c>
      <c r="G39" s="50">
        <f>ROUNDUP('1-й лист'!I48/2,0)</f>
        <v>0</v>
      </c>
      <c r="H39" s="50"/>
      <c r="I39" s="50">
        <f>ROUNDUP('1-й лист'!J48/2,0)</f>
        <v>0</v>
      </c>
      <c r="J39" s="50"/>
    </row>
    <row r="40" spans="1:10" ht="29.25" customHeight="1">
      <c r="A40" s="49">
        <f t="shared" si="0"/>
        <v>35</v>
      </c>
      <c r="B40" s="38" t="s">
        <v>51</v>
      </c>
      <c r="C40" s="50">
        <f>ROUNDUP('1-й лист'!G49/2,0)</f>
        <v>0</v>
      </c>
      <c r="D40" s="50"/>
      <c r="E40" s="50">
        <f>ROUNDUP('1-й лист'!H49/2,0)</f>
        <v>8</v>
      </c>
      <c r="F40" s="53" t="s">
        <v>117</v>
      </c>
      <c r="G40" s="50">
        <f>ROUNDUP('1-й лист'!I49/2,0)</f>
        <v>0</v>
      </c>
      <c r="H40" s="50"/>
      <c r="I40" s="50">
        <f>ROUNDUP('1-й лист'!J49/2,0)</f>
        <v>0</v>
      </c>
      <c r="J40" s="50"/>
    </row>
    <row r="41" spans="1:10" ht="34.5" customHeight="1">
      <c r="A41" s="49">
        <f t="shared" si="0"/>
        <v>36</v>
      </c>
      <c r="B41" s="38" t="s">
        <v>52</v>
      </c>
      <c r="C41" s="50">
        <f>ROUNDUP('1-й лист'!G50/2,0)</f>
        <v>0</v>
      </c>
      <c r="D41" s="53"/>
      <c r="E41" s="50">
        <f>ROUNDUP('1-й лист'!H50/2,0)</f>
        <v>38</v>
      </c>
      <c r="F41" s="53" t="s">
        <v>117</v>
      </c>
      <c r="G41" s="50">
        <f>ROUNDUP('1-й лист'!I50/2,0)</f>
        <v>5</v>
      </c>
      <c r="H41" s="53" t="s">
        <v>117</v>
      </c>
      <c r="I41" s="50">
        <f>ROUNDUP('1-й лист'!J50/2,0)</f>
        <v>91</v>
      </c>
      <c r="J41" s="53" t="s">
        <v>117</v>
      </c>
    </row>
    <row r="42" spans="1:10" ht="33" customHeight="1">
      <c r="A42" s="49">
        <f t="shared" si="0"/>
        <v>37</v>
      </c>
      <c r="B42" s="38" t="s">
        <v>53</v>
      </c>
      <c r="C42" s="50">
        <f>ROUNDUP('1-й лист'!G51/2,0)</f>
        <v>0</v>
      </c>
      <c r="D42" s="50"/>
      <c r="E42" s="50">
        <f>ROUNDUP('1-й лист'!H51/2,0)</f>
        <v>11</v>
      </c>
      <c r="F42" s="53" t="s">
        <v>117</v>
      </c>
      <c r="G42" s="50">
        <f>ROUNDUP('1-й лист'!I51/2,0)</f>
        <v>1</v>
      </c>
      <c r="H42" s="53" t="s">
        <v>117</v>
      </c>
      <c r="I42" s="50">
        <f>ROUNDUP('1-й лист'!J51/2,0)</f>
        <v>9</v>
      </c>
      <c r="J42" s="53" t="s">
        <v>117</v>
      </c>
    </row>
    <row r="43" spans="1:10" ht="32.25" customHeight="1">
      <c r="A43" s="49">
        <f t="shared" si="0"/>
        <v>38</v>
      </c>
      <c r="B43" s="38" t="s">
        <v>54</v>
      </c>
      <c r="C43" s="50">
        <f>ROUNDUP('1-й лист'!G52/2,0)</f>
        <v>0</v>
      </c>
      <c r="D43" s="50"/>
      <c r="E43" s="50">
        <f>ROUNDUP('1-й лист'!H52/2,0)</f>
        <v>1</v>
      </c>
      <c r="F43" s="53" t="s">
        <v>117</v>
      </c>
      <c r="G43" s="50">
        <f>ROUNDUP('1-й лист'!I52/2,0)</f>
        <v>0</v>
      </c>
      <c r="H43" s="50"/>
      <c r="I43" s="50">
        <f>ROUNDUP('1-й лист'!J52/2,0)</f>
        <v>8</v>
      </c>
      <c r="J43" s="53" t="s">
        <v>117</v>
      </c>
    </row>
    <row r="44" spans="1:10" ht="26.25" customHeight="1">
      <c r="A44" s="49">
        <f t="shared" si="0"/>
        <v>39</v>
      </c>
      <c r="B44" s="38" t="s">
        <v>55</v>
      </c>
      <c r="C44" s="50">
        <f>ROUNDUP('1-й лист'!G53/2,0)</f>
        <v>0</v>
      </c>
      <c r="D44" s="50"/>
      <c r="E44" s="50">
        <f>ROUNDUP('1-й лист'!H53/2,0)</f>
        <v>37</v>
      </c>
      <c r="F44" s="53" t="s">
        <v>118</v>
      </c>
      <c r="G44" s="50">
        <f>ROUNDUP('1-й лист'!I53/2,0)</f>
        <v>0</v>
      </c>
      <c r="H44" s="50"/>
      <c r="I44" s="50">
        <f>ROUNDUP('1-й лист'!J53/2,0)</f>
        <v>0</v>
      </c>
      <c r="J44" s="50"/>
    </row>
    <row r="45" spans="1:10" ht="34.5" customHeight="1">
      <c r="A45" s="49">
        <f t="shared" si="0"/>
        <v>40</v>
      </c>
      <c r="B45" s="38" t="s">
        <v>56</v>
      </c>
      <c r="C45" s="50">
        <f>ROUNDUP('1-й лист'!G54/2,0)</f>
        <v>0</v>
      </c>
      <c r="D45" s="50"/>
      <c r="E45" s="50">
        <f>ROUNDUP('1-й лист'!H54/2,0)</f>
        <v>105</v>
      </c>
      <c r="F45" s="53" t="s">
        <v>118</v>
      </c>
      <c r="G45" s="50">
        <f>ROUNDUP('1-й лист'!I54/2,0)</f>
        <v>9</v>
      </c>
      <c r="H45" s="53" t="s">
        <v>118</v>
      </c>
      <c r="I45" s="50">
        <f>ROUNDUP('1-й лист'!J54/2,0)</f>
        <v>10</v>
      </c>
      <c r="J45" s="53" t="s">
        <v>118</v>
      </c>
    </row>
    <row r="46" spans="1:10" ht="33" customHeight="1">
      <c r="A46" s="49">
        <f t="shared" si="0"/>
        <v>41</v>
      </c>
      <c r="B46" s="38" t="s">
        <v>57</v>
      </c>
      <c r="C46" s="50">
        <f>ROUNDUP('1-й лист'!G55/2,0)</f>
        <v>0</v>
      </c>
      <c r="D46" s="53"/>
      <c r="E46" s="50">
        <f>ROUNDUP('1-й лист'!H55/2,0)</f>
        <v>38</v>
      </c>
      <c r="F46" s="53" t="s">
        <v>118</v>
      </c>
      <c r="G46" s="50">
        <f>ROUNDUP('1-й лист'!I55/2,0)</f>
        <v>4</v>
      </c>
      <c r="H46" s="53" t="s">
        <v>118</v>
      </c>
      <c r="I46" s="50">
        <f>ROUNDUP('1-й лист'!J55/2,0)</f>
        <v>4</v>
      </c>
      <c r="J46" s="53" t="s">
        <v>118</v>
      </c>
    </row>
    <row r="47" spans="1:10" ht="33" customHeight="1">
      <c r="A47" s="49">
        <f t="shared" si="0"/>
        <v>42</v>
      </c>
      <c r="B47" s="38" t="s">
        <v>58</v>
      </c>
      <c r="C47" s="50">
        <f>ROUNDUP('1-й лист'!G56/2,0)</f>
        <v>0</v>
      </c>
      <c r="D47" s="50"/>
      <c r="E47" s="50">
        <f>ROUNDUP('1-й лист'!H56/2,0)</f>
        <v>34</v>
      </c>
      <c r="F47" s="53" t="s">
        <v>118</v>
      </c>
      <c r="G47" s="50">
        <f>ROUNDUP('1-й лист'!I56/2,0)</f>
        <v>0</v>
      </c>
      <c r="H47" s="50"/>
      <c r="I47" s="50">
        <f>ROUNDUP('1-й лист'!J56/2,0)</f>
        <v>93</v>
      </c>
      <c r="J47" s="53" t="s">
        <v>118</v>
      </c>
    </row>
    <row r="48" spans="1:10" ht="26.25" customHeight="1">
      <c r="A48" s="49">
        <f t="shared" si="0"/>
        <v>43</v>
      </c>
      <c r="B48" s="38" t="s">
        <v>59</v>
      </c>
      <c r="C48" s="50">
        <f>ROUNDUP('1-й лист'!G57/2,0)</f>
        <v>0</v>
      </c>
      <c r="D48" s="50"/>
      <c r="E48" s="50">
        <f>ROUNDUP('1-й лист'!H57/2,0)</f>
        <v>2</v>
      </c>
      <c r="F48" s="53" t="s">
        <v>118</v>
      </c>
      <c r="G48" s="50">
        <f>ROUNDUP('1-й лист'!I57/2,0)</f>
        <v>0</v>
      </c>
      <c r="H48" s="50"/>
      <c r="I48" s="50">
        <f>ROUNDUP('1-й лист'!J57/2,0)</f>
        <v>0</v>
      </c>
      <c r="J48" s="50"/>
    </row>
    <row r="49" spans="1:10" ht="26.25" customHeight="1">
      <c r="A49" s="49">
        <f t="shared" si="0"/>
        <v>44</v>
      </c>
      <c r="B49" s="38" t="s">
        <v>60</v>
      </c>
      <c r="C49" s="50">
        <f>ROUNDUP('1-й лист'!G58/2,0)</f>
        <v>0</v>
      </c>
      <c r="D49" s="50"/>
      <c r="E49" s="50">
        <f>ROUNDUP('1-й лист'!H58/2,0)</f>
        <v>2</v>
      </c>
      <c r="F49" s="53" t="s">
        <v>118</v>
      </c>
      <c r="G49" s="50">
        <f>ROUNDUP('1-й лист'!I58/2,0)</f>
        <v>1</v>
      </c>
      <c r="H49" s="53" t="s">
        <v>118</v>
      </c>
      <c r="I49" s="50">
        <f>ROUNDUP('1-й лист'!J58/2,0)</f>
        <v>0</v>
      </c>
      <c r="J49" s="50"/>
    </row>
    <row r="50" spans="1:10" ht="39" customHeight="1">
      <c r="A50" s="49">
        <f t="shared" si="0"/>
        <v>45</v>
      </c>
      <c r="B50" s="38" t="s">
        <v>61</v>
      </c>
      <c r="C50" s="50">
        <f>ROUNDUP('1-й лист'!G59/2,0)</f>
        <v>0</v>
      </c>
      <c r="D50" s="50"/>
      <c r="E50" s="50">
        <f>ROUNDUP('1-й лист'!H59/2,0)</f>
        <v>31</v>
      </c>
      <c r="F50" s="53" t="s">
        <v>118</v>
      </c>
      <c r="G50" s="50">
        <f>ROUNDUP('1-й лист'!I59/2,0)</f>
        <v>5</v>
      </c>
      <c r="H50" s="53" t="s">
        <v>118</v>
      </c>
      <c r="I50" s="50">
        <f>ROUNDUP('1-й лист'!J59/2,0)</f>
        <v>39</v>
      </c>
      <c r="J50" s="53" t="s">
        <v>118</v>
      </c>
    </row>
    <row r="51" spans="1:10" ht="45.75" customHeight="1">
      <c r="A51" s="49">
        <f t="shared" si="0"/>
        <v>46</v>
      </c>
      <c r="B51" s="38" t="s">
        <v>62</v>
      </c>
      <c r="C51" s="50">
        <f>ROUNDUP('1-й лист'!G60/2,0)</f>
        <v>0</v>
      </c>
      <c r="D51" s="50"/>
      <c r="E51" s="50">
        <f>ROUNDUP('1-й лист'!H60/2,0)</f>
        <v>93</v>
      </c>
      <c r="F51" s="53" t="s">
        <v>118</v>
      </c>
      <c r="G51" s="50">
        <f>ROUNDUP('1-й лист'!I60/2,0)</f>
        <v>0</v>
      </c>
      <c r="H51" s="50"/>
      <c r="I51" s="50">
        <f>ROUNDUP('1-й лист'!J60/2,0)</f>
        <v>12</v>
      </c>
      <c r="J51" s="53" t="s">
        <v>118</v>
      </c>
    </row>
    <row r="52" spans="1:10" ht="61.5" customHeight="1">
      <c r="A52" s="49">
        <v>47</v>
      </c>
      <c r="B52" s="38" t="s">
        <v>107</v>
      </c>
      <c r="C52" s="54">
        <v>0</v>
      </c>
      <c r="D52" s="54">
        <v>0</v>
      </c>
      <c r="E52" s="54">
        <v>1</v>
      </c>
      <c r="F52" s="54" t="s">
        <v>118</v>
      </c>
      <c r="G52" s="53">
        <f t="shared" ref="G52" si="1">ROUNDUP((C52/100)*0.5,0)</f>
        <v>0</v>
      </c>
      <c r="H52" s="53">
        <v>0</v>
      </c>
      <c r="I52" s="50">
        <v>0</v>
      </c>
      <c r="J52" s="50"/>
    </row>
    <row r="53" spans="1:10" ht="48.75" customHeight="1">
      <c r="A53" s="49">
        <v>48</v>
      </c>
      <c r="B53" s="37" t="s">
        <v>67</v>
      </c>
      <c r="C53" s="54">
        <v>0</v>
      </c>
      <c r="D53" s="54">
        <v>0</v>
      </c>
      <c r="E53" s="54">
        <v>4</v>
      </c>
      <c r="F53" s="53" t="s">
        <v>118</v>
      </c>
      <c r="G53" s="55">
        <v>1</v>
      </c>
      <c r="H53" s="53" t="s">
        <v>118</v>
      </c>
      <c r="I53" s="55">
        <v>0</v>
      </c>
      <c r="J53" s="55"/>
    </row>
    <row r="54" spans="1:10" ht="34.5" customHeight="1">
      <c r="A54" s="49">
        <v>49</v>
      </c>
      <c r="B54" s="38" t="s">
        <v>63</v>
      </c>
      <c r="C54" s="50">
        <f>ROUNDUP('1-й лист'!G63/2,0)</f>
        <v>145</v>
      </c>
      <c r="D54" s="53" t="s">
        <v>118</v>
      </c>
      <c r="E54" s="50">
        <f>ROUNDUP('1-й лист'!H63/2,0)</f>
        <v>0</v>
      </c>
      <c r="F54" s="53"/>
      <c r="G54" s="50">
        <f>ROUNDUP('1-й лист'!I63/2,0)</f>
        <v>0</v>
      </c>
      <c r="H54" s="53"/>
      <c r="I54" s="50">
        <f>ROUNDUP('1-й лист'!J63/2,0)</f>
        <v>0</v>
      </c>
      <c r="J54" s="50"/>
    </row>
    <row r="55" spans="1:10" ht="34.5" customHeight="1">
      <c r="A55" s="49">
        <f t="shared" si="0"/>
        <v>50</v>
      </c>
      <c r="B55" s="38" t="s">
        <v>64</v>
      </c>
      <c r="C55" s="50">
        <f>ROUNDUP('1-й лист'!G64/2,0)</f>
        <v>0</v>
      </c>
      <c r="D55" s="50"/>
      <c r="E55" s="50">
        <f>ROUNDUP('1-й лист'!H64/2,0)</f>
        <v>7</v>
      </c>
      <c r="F55" s="53" t="s">
        <v>118</v>
      </c>
      <c r="G55" s="50">
        <f>ROUNDUP('1-й лист'!I64/2,0)</f>
        <v>1</v>
      </c>
      <c r="H55" s="53" t="s">
        <v>118</v>
      </c>
      <c r="I55" s="50">
        <f>ROUNDUP('1-й лист'!J64/2,0)</f>
        <v>1</v>
      </c>
      <c r="J55" s="53" t="s">
        <v>118</v>
      </c>
    </row>
    <row r="56" spans="1:10" s="43" customFormat="1" ht="34.5" customHeight="1">
      <c r="A56" s="49">
        <v>51</v>
      </c>
      <c r="B56" s="37" t="s">
        <v>80</v>
      </c>
      <c r="C56" s="54">
        <v>0</v>
      </c>
      <c r="D56" s="54"/>
      <c r="E56" s="54">
        <v>1</v>
      </c>
      <c r="F56" s="53" t="s">
        <v>118</v>
      </c>
      <c r="G56" s="50">
        <f>ROUNDUP((C56/100)*0.5,0)</f>
        <v>0</v>
      </c>
      <c r="H56" s="55"/>
      <c r="I56" s="50">
        <v>0</v>
      </c>
      <c r="J56" s="55"/>
    </row>
    <row r="57" spans="1:10" ht="24" customHeight="1">
      <c r="A57" s="49">
        <v>52</v>
      </c>
      <c r="B57" s="38" t="s">
        <v>66</v>
      </c>
      <c r="C57" s="50">
        <f>ROUNDUP('1-й лист'!G66/2,0)</f>
        <v>0</v>
      </c>
      <c r="D57" s="50"/>
      <c r="E57" s="50">
        <f>ROUNDUP('1-й лист'!H66/2,0)</f>
        <v>0</v>
      </c>
      <c r="F57" s="50"/>
      <c r="G57" s="50">
        <f>ROUNDUP('1-й лист'!I66/2,0)</f>
        <v>2</v>
      </c>
      <c r="H57" s="53" t="s">
        <v>118</v>
      </c>
      <c r="I57" s="50">
        <f>ROUNDUP('1-й лист'!J66/2,0)</f>
        <v>0</v>
      </c>
      <c r="J57" s="50"/>
    </row>
    <row r="58" spans="1:10" ht="31.2">
      <c r="A58" s="49">
        <v>53</v>
      </c>
      <c r="B58" s="37" t="s">
        <v>74</v>
      </c>
      <c r="C58" s="50">
        <f>ROUNDUP('1-й лист'!G67/2,0)</f>
        <v>0</v>
      </c>
      <c r="D58" s="50"/>
      <c r="E58" s="50">
        <f>ROUNDUP('1-й лист'!H67/2,0)</f>
        <v>2</v>
      </c>
      <c r="F58" s="53" t="s">
        <v>118</v>
      </c>
      <c r="G58" s="50">
        <f>ROUNDUP('1-й лист'!I67/2,0)</f>
        <v>0</v>
      </c>
      <c r="H58" s="53"/>
      <c r="I58" s="50">
        <f>ROUNDUP('1-й лист'!J67/2,0)</f>
        <v>0</v>
      </c>
      <c r="J58" s="50"/>
    </row>
    <row r="59" spans="1:10" ht="31.2">
      <c r="A59" s="49">
        <v>54</v>
      </c>
      <c r="B59" s="37" t="s">
        <v>68</v>
      </c>
      <c r="C59" s="50">
        <v>0</v>
      </c>
      <c r="D59" s="50"/>
      <c r="E59" s="50">
        <v>2</v>
      </c>
      <c r="F59" s="53" t="s">
        <v>118</v>
      </c>
      <c r="G59" s="50">
        <v>0</v>
      </c>
      <c r="H59" s="53"/>
      <c r="I59" s="50">
        <v>0</v>
      </c>
      <c r="J59" s="50"/>
    </row>
    <row r="60" spans="1:10" ht="39.6">
      <c r="A60" s="49">
        <v>55</v>
      </c>
      <c r="B60" s="37" t="s">
        <v>69</v>
      </c>
      <c r="C60" s="50">
        <v>0</v>
      </c>
      <c r="D60" s="50"/>
      <c r="E60" s="50">
        <v>1</v>
      </c>
      <c r="F60" s="53" t="s">
        <v>118</v>
      </c>
      <c r="G60" s="50">
        <v>4</v>
      </c>
      <c r="H60" s="53" t="s">
        <v>118</v>
      </c>
      <c r="I60" s="50">
        <v>0</v>
      </c>
      <c r="J60" s="50"/>
    </row>
    <row r="61" spans="1:10" ht="39.6">
      <c r="A61" s="49">
        <v>56</v>
      </c>
      <c r="B61" s="37" t="s">
        <v>70</v>
      </c>
      <c r="C61" s="50">
        <v>0</v>
      </c>
      <c r="D61" s="50"/>
      <c r="E61" s="50">
        <v>0</v>
      </c>
      <c r="F61" s="53"/>
      <c r="G61" s="50">
        <v>1</v>
      </c>
      <c r="H61" s="53" t="s">
        <v>118</v>
      </c>
      <c r="I61" s="50">
        <v>0</v>
      </c>
      <c r="J61" s="50"/>
    </row>
    <row r="62" spans="1:10" ht="39.6">
      <c r="A62" s="49">
        <v>57</v>
      </c>
      <c r="B62" s="37" t="s">
        <v>72</v>
      </c>
      <c r="C62" s="50">
        <v>0</v>
      </c>
      <c r="D62" s="50"/>
      <c r="E62" s="50">
        <v>1</v>
      </c>
      <c r="F62" s="53" t="s">
        <v>118</v>
      </c>
      <c r="G62" s="50">
        <v>2</v>
      </c>
      <c r="H62" s="53" t="s">
        <v>118</v>
      </c>
      <c r="I62" s="50">
        <v>0</v>
      </c>
      <c r="J62" s="50"/>
    </row>
    <row r="63" spans="1:10" ht="43.5" customHeight="1">
      <c r="A63" s="49">
        <v>58</v>
      </c>
      <c r="B63" s="37" t="s">
        <v>73</v>
      </c>
      <c r="C63" s="50">
        <v>0</v>
      </c>
      <c r="D63" s="50"/>
      <c r="E63" s="50">
        <v>15</v>
      </c>
      <c r="F63" s="53" t="s">
        <v>118</v>
      </c>
      <c r="G63" s="50">
        <v>2</v>
      </c>
      <c r="H63" s="53" t="s">
        <v>118</v>
      </c>
      <c r="I63" s="50">
        <v>0</v>
      </c>
      <c r="J63" s="50"/>
    </row>
    <row r="64" spans="1:10" ht="43.5" customHeight="1">
      <c r="A64" s="49">
        <v>59</v>
      </c>
      <c r="B64" s="37" t="s">
        <v>75</v>
      </c>
      <c r="C64" s="50">
        <v>0</v>
      </c>
      <c r="D64" s="50"/>
      <c r="E64" s="50">
        <v>1</v>
      </c>
      <c r="F64" s="53" t="s">
        <v>118</v>
      </c>
      <c r="G64" s="50">
        <v>0</v>
      </c>
      <c r="H64" s="53"/>
      <c r="I64" s="50">
        <v>0</v>
      </c>
      <c r="J64" s="50"/>
    </row>
    <row r="65" spans="1:10" ht="43.5" customHeight="1">
      <c r="A65" s="49">
        <v>60</v>
      </c>
      <c r="B65" s="37" t="s">
        <v>82</v>
      </c>
      <c r="C65" s="50">
        <v>0</v>
      </c>
      <c r="D65" s="50"/>
      <c r="E65" s="50">
        <v>1</v>
      </c>
      <c r="F65" s="53" t="s">
        <v>118</v>
      </c>
      <c r="G65" s="50">
        <v>0</v>
      </c>
      <c r="H65" s="53"/>
      <c r="I65" s="50">
        <v>0</v>
      </c>
      <c r="J65" s="50"/>
    </row>
    <row r="66" spans="1:10" ht="43.5" customHeight="1">
      <c r="A66" s="49">
        <v>61</v>
      </c>
      <c r="B66" s="37" t="s">
        <v>108</v>
      </c>
      <c r="C66" s="50">
        <v>0</v>
      </c>
      <c r="D66" s="50"/>
      <c r="E66" s="50">
        <v>1</v>
      </c>
      <c r="F66" s="53" t="s">
        <v>118</v>
      </c>
      <c r="G66" s="50">
        <v>0</v>
      </c>
      <c r="H66" s="53"/>
      <c r="I66" s="50">
        <v>0</v>
      </c>
      <c r="J66" s="50"/>
    </row>
    <row r="67" spans="1:10" ht="43.5" customHeight="1">
      <c r="A67" s="49">
        <v>62</v>
      </c>
      <c r="B67" s="37" t="s">
        <v>78</v>
      </c>
      <c r="C67" s="50">
        <v>0</v>
      </c>
      <c r="D67" s="50"/>
      <c r="E67" s="50">
        <v>1</v>
      </c>
      <c r="F67" s="53" t="s">
        <v>118</v>
      </c>
      <c r="G67" s="50">
        <v>0</v>
      </c>
      <c r="H67" s="53"/>
      <c r="I67" s="50">
        <v>0</v>
      </c>
      <c r="J67" s="50"/>
    </row>
    <row r="68" spans="1:10" ht="43.5" customHeight="1">
      <c r="A68" s="49">
        <v>63</v>
      </c>
      <c r="B68" s="37" t="s">
        <v>79</v>
      </c>
      <c r="C68" s="50">
        <f>ROUNDUP('1-й лист'!G77/2,0)</f>
        <v>0</v>
      </c>
      <c r="D68" s="50"/>
      <c r="E68" s="50">
        <f>ROUNDUP('1-й лист'!H77/2,0)</f>
        <v>0</v>
      </c>
      <c r="F68" s="53"/>
      <c r="G68" s="50">
        <f>ROUNDUP('1-й лист'!I77/2,0)</f>
        <v>5</v>
      </c>
      <c r="H68" s="53" t="s">
        <v>118</v>
      </c>
      <c r="I68" s="50">
        <f>ROUNDUP('1-й лист'!J77/2,0)</f>
        <v>0</v>
      </c>
      <c r="J68" s="50"/>
    </row>
    <row r="69" spans="1:10" ht="43.5" customHeight="1">
      <c r="A69" s="49">
        <v>64</v>
      </c>
      <c r="B69" s="37" t="s">
        <v>81</v>
      </c>
      <c r="C69" s="50">
        <v>0</v>
      </c>
      <c r="D69" s="50"/>
      <c r="E69" s="50">
        <v>0</v>
      </c>
      <c r="F69" s="53"/>
      <c r="G69" s="50">
        <v>3</v>
      </c>
      <c r="H69" s="53" t="s">
        <v>118</v>
      </c>
      <c r="I69" s="50">
        <f>ROUNDUP('1-й лист'!J78/2,0)</f>
        <v>0</v>
      </c>
      <c r="J69" s="50"/>
    </row>
    <row r="70" spans="1:10" ht="43.5" customHeight="1">
      <c r="A70" s="49">
        <v>65</v>
      </c>
      <c r="B70" s="37" t="s">
        <v>85</v>
      </c>
      <c r="C70" s="50">
        <v>0</v>
      </c>
      <c r="D70" s="50"/>
      <c r="E70" s="50">
        <v>0</v>
      </c>
      <c r="F70" s="53"/>
      <c r="G70" s="50">
        <v>1</v>
      </c>
      <c r="H70" s="53" t="s">
        <v>117</v>
      </c>
      <c r="I70" s="50">
        <v>0</v>
      </c>
      <c r="J70" s="50"/>
    </row>
    <row r="71" spans="1:10" ht="33.75" customHeight="1">
      <c r="A71" s="49">
        <v>66</v>
      </c>
      <c r="B71" s="37" t="s">
        <v>86</v>
      </c>
      <c r="C71" s="50">
        <f>ROUNDUP('1-й лист'!G80/2,0)</f>
        <v>0</v>
      </c>
      <c r="D71" s="50"/>
      <c r="E71" s="50">
        <f>ROUNDUP('1-й лист'!H80/2,0)</f>
        <v>3</v>
      </c>
      <c r="F71" s="53" t="s">
        <v>118</v>
      </c>
      <c r="G71" s="50">
        <f>ROUNDUP('1-й лист'!I80/2,0)</f>
        <v>1</v>
      </c>
      <c r="H71" s="53" t="s">
        <v>118</v>
      </c>
      <c r="I71" s="50">
        <f>ROUNDUP('1-й лист'!J80/2,0)</f>
        <v>0</v>
      </c>
      <c r="J71" s="50"/>
    </row>
    <row r="72" spans="1:10" ht="33.75" customHeight="1">
      <c r="A72" s="49">
        <v>67</v>
      </c>
      <c r="B72" s="37" t="s">
        <v>84</v>
      </c>
      <c r="C72" s="50">
        <v>0</v>
      </c>
      <c r="D72" s="50"/>
      <c r="E72" s="50">
        <v>1</v>
      </c>
      <c r="F72" s="53" t="s">
        <v>118</v>
      </c>
      <c r="G72" s="50">
        <v>0</v>
      </c>
      <c r="H72" s="53"/>
      <c r="I72" s="50">
        <v>0</v>
      </c>
      <c r="J72" s="50"/>
    </row>
    <row r="73" spans="1:10" ht="33.75" customHeight="1">
      <c r="A73" s="49">
        <v>68</v>
      </c>
      <c r="B73" s="37" t="s">
        <v>76</v>
      </c>
      <c r="C73" s="50">
        <v>0</v>
      </c>
      <c r="D73" s="50"/>
      <c r="E73" s="50">
        <v>2</v>
      </c>
      <c r="F73" s="53" t="s">
        <v>118</v>
      </c>
      <c r="G73" s="50">
        <v>0</v>
      </c>
      <c r="H73" s="53"/>
      <c r="I73" s="50">
        <v>0</v>
      </c>
      <c r="J73" s="50"/>
    </row>
    <row r="74" spans="1:10" ht="33.75" customHeight="1">
      <c r="A74" s="49">
        <v>69</v>
      </c>
      <c r="B74" s="37" t="s">
        <v>71</v>
      </c>
      <c r="C74" s="50">
        <v>0</v>
      </c>
      <c r="D74" s="50"/>
      <c r="E74" s="50">
        <v>1</v>
      </c>
      <c r="F74" s="53" t="s">
        <v>132</v>
      </c>
      <c r="G74" s="50">
        <v>0</v>
      </c>
      <c r="H74" s="53"/>
      <c r="I74" s="50">
        <v>0</v>
      </c>
      <c r="J74" s="50"/>
    </row>
    <row r="75" spans="1:10" ht="33.75" customHeight="1">
      <c r="A75" s="49">
        <v>70</v>
      </c>
      <c r="B75" s="37" t="s">
        <v>83</v>
      </c>
      <c r="C75" s="50">
        <v>0</v>
      </c>
      <c r="D75" s="50"/>
      <c r="E75" s="50">
        <v>1</v>
      </c>
      <c r="F75" s="53" t="s">
        <v>118</v>
      </c>
      <c r="G75" s="50">
        <v>0</v>
      </c>
      <c r="H75" s="53"/>
      <c r="I75" s="50">
        <v>0</v>
      </c>
      <c r="J75" s="50"/>
    </row>
    <row r="76" spans="1:10" ht="66.75" customHeight="1">
      <c r="A76" s="49">
        <v>71</v>
      </c>
      <c r="B76" s="56" t="s">
        <v>89</v>
      </c>
      <c r="C76" s="50">
        <v>0</v>
      </c>
      <c r="D76" s="50"/>
      <c r="E76" s="50">
        <v>1</v>
      </c>
      <c r="F76" s="53" t="s">
        <v>117</v>
      </c>
      <c r="G76" s="50">
        <v>0</v>
      </c>
      <c r="H76" s="53"/>
      <c r="I76" s="50">
        <v>0</v>
      </c>
      <c r="J76" s="50"/>
    </row>
    <row r="77" spans="1:10" ht="33" customHeight="1">
      <c r="A77" s="49">
        <v>72</v>
      </c>
      <c r="B77" s="52" t="s">
        <v>22</v>
      </c>
      <c r="C77" s="50">
        <f>ROUNDUP('1-й лист'!G86/2,0)</f>
        <v>0</v>
      </c>
      <c r="D77" s="50"/>
      <c r="E77" s="50">
        <f>ROUNDUP('1-й лист'!H86/2,0)</f>
        <v>1</v>
      </c>
      <c r="F77" s="53" t="s">
        <v>116</v>
      </c>
      <c r="G77" s="50">
        <f>ROUNDUP('1-й лист'!I86/2,0)</f>
        <v>0</v>
      </c>
      <c r="H77" s="50"/>
      <c r="I77" s="50">
        <f>ROUNDUP('1-й лист'!J86/2,0)</f>
        <v>10</v>
      </c>
      <c r="J77" s="51" t="s">
        <v>116</v>
      </c>
    </row>
    <row r="78" spans="1:10" ht="33" customHeight="1">
      <c r="A78" s="49">
        <v>73</v>
      </c>
      <c r="B78" s="38" t="s">
        <v>41</v>
      </c>
      <c r="C78" s="50">
        <f>ROUNDUP('1-й лист'!G87/2,0)</f>
        <v>0</v>
      </c>
      <c r="D78" s="53"/>
      <c r="E78" s="50">
        <f>ROUNDUP('1-й лист'!H87/2,0)</f>
        <v>0</v>
      </c>
      <c r="F78" s="53"/>
      <c r="G78" s="50">
        <f>ROUNDUP('1-й лист'!I87/2,0)</f>
        <v>0</v>
      </c>
      <c r="H78" s="53"/>
      <c r="I78" s="50">
        <f>ROUNDUP('1-й лист'!J87/2,0)</f>
        <v>3</v>
      </c>
      <c r="J78" s="53" t="s">
        <v>117</v>
      </c>
    </row>
    <row r="79" spans="1:10" ht="33" customHeight="1">
      <c r="A79" s="49">
        <v>74</v>
      </c>
      <c r="B79" s="38" t="s">
        <v>120</v>
      </c>
      <c r="C79" s="50">
        <v>0</v>
      </c>
      <c r="D79" s="53"/>
      <c r="E79" s="50">
        <v>1</v>
      </c>
      <c r="F79" s="53" t="s">
        <v>117</v>
      </c>
      <c r="G79" s="50">
        <v>0</v>
      </c>
      <c r="H79" s="53"/>
      <c r="I79" s="50">
        <v>0</v>
      </c>
      <c r="J79" s="53"/>
    </row>
    <row r="80" spans="1:10" ht="33" customHeight="1">
      <c r="A80" s="49">
        <v>75</v>
      </c>
      <c r="B80" s="57" t="s">
        <v>90</v>
      </c>
      <c r="C80" s="50">
        <v>0</v>
      </c>
      <c r="D80" s="53"/>
      <c r="E80" s="50">
        <v>1</v>
      </c>
      <c r="F80" s="53" t="s">
        <v>117</v>
      </c>
      <c r="G80" s="50">
        <v>0</v>
      </c>
      <c r="H80" s="53"/>
      <c r="I80" s="50">
        <v>0</v>
      </c>
      <c r="J80" s="53"/>
    </row>
    <row r="81" spans="1:10" ht="33" customHeight="1">
      <c r="A81" s="49">
        <v>76</v>
      </c>
      <c r="B81" s="37" t="s">
        <v>91</v>
      </c>
      <c r="C81" s="50">
        <v>0</v>
      </c>
      <c r="D81" s="53"/>
      <c r="E81" s="50">
        <v>1</v>
      </c>
      <c r="F81" s="53" t="s">
        <v>117</v>
      </c>
      <c r="G81" s="50">
        <v>0</v>
      </c>
      <c r="H81" s="53"/>
      <c r="I81" s="50">
        <v>0</v>
      </c>
      <c r="J81" s="53"/>
    </row>
    <row r="82" spans="1:10" ht="33" customHeight="1">
      <c r="A82" s="49">
        <v>77</v>
      </c>
      <c r="B82" s="58" t="s">
        <v>92</v>
      </c>
      <c r="C82" s="50">
        <v>0</v>
      </c>
      <c r="D82" s="53"/>
      <c r="E82" s="50">
        <v>1</v>
      </c>
      <c r="F82" s="53" t="s">
        <v>118</v>
      </c>
      <c r="G82" s="50">
        <v>0</v>
      </c>
      <c r="H82" s="53"/>
      <c r="I82" s="50">
        <v>0</v>
      </c>
      <c r="J82" s="53"/>
    </row>
    <row r="83" spans="1:10" ht="67.5" customHeight="1">
      <c r="A83" s="49">
        <v>78</v>
      </c>
      <c r="B83" s="37" t="s">
        <v>77</v>
      </c>
      <c r="C83" s="50">
        <v>0</v>
      </c>
      <c r="D83" s="53"/>
      <c r="E83" s="50">
        <v>2</v>
      </c>
      <c r="F83" s="53" t="s">
        <v>118</v>
      </c>
      <c r="G83" s="50">
        <v>0</v>
      </c>
      <c r="H83" s="53"/>
      <c r="I83" s="50">
        <v>0</v>
      </c>
      <c r="J83" s="53"/>
    </row>
    <row r="84" spans="1:10" ht="33" customHeight="1">
      <c r="A84" s="49">
        <v>79</v>
      </c>
      <c r="B84" s="38" t="s">
        <v>28</v>
      </c>
      <c r="C84" s="50">
        <v>0</v>
      </c>
      <c r="D84" s="51"/>
      <c r="E84" s="50">
        <v>11</v>
      </c>
      <c r="F84" s="51" t="s">
        <v>116</v>
      </c>
      <c r="G84" s="50">
        <v>2</v>
      </c>
      <c r="H84" s="51" t="s">
        <v>116</v>
      </c>
      <c r="I84" s="50">
        <v>10</v>
      </c>
      <c r="J84" s="51" t="s">
        <v>116</v>
      </c>
    </row>
    <row r="85" spans="1:10" ht="33" customHeight="1">
      <c r="A85" s="49">
        <v>80</v>
      </c>
      <c r="B85" s="38" t="s">
        <v>110</v>
      </c>
      <c r="C85" s="50">
        <v>0</v>
      </c>
      <c r="D85" s="51"/>
      <c r="E85" s="50">
        <v>0</v>
      </c>
      <c r="F85" s="51"/>
      <c r="G85" s="50">
        <v>1</v>
      </c>
      <c r="H85" s="51" t="s">
        <v>116</v>
      </c>
      <c r="I85" s="50">
        <v>0</v>
      </c>
      <c r="J85" s="51"/>
    </row>
    <row r="86" spans="1:10" ht="33" customHeight="1">
      <c r="A86" s="49">
        <v>81</v>
      </c>
      <c r="B86" s="38" t="s">
        <v>111</v>
      </c>
      <c r="C86" s="50">
        <v>0</v>
      </c>
      <c r="D86" s="51"/>
      <c r="E86" s="50">
        <v>1</v>
      </c>
      <c r="F86" s="51" t="s">
        <v>117</v>
      </c>
      <c r="G86" s="50">
        <v>0</v>
      </c>
      <c r="H86" s="51"/>
      <c r="I86" s="50">
        <v>0</v>
      </c>
      <c r="J86" s="51"/>
    </row>
    <row r="87" spans="1:10" ht="33" customHeight="1">
      <c r="A87" s="49">
        <v>82</v>
      </c>
      <c r="B87" s="38" t="s">
        <v>112</v>
      </c>
      <c r="C87" s="50">
        <v>0</v>
      </c>
      <c r="D87" s="51"/>
      <c r="E87" s="50">
        <v>0</v>
      </c>
      <c r="F87" s="51"/>
      <c r="G87" s="50">
        <v>1</v>
      </c>
      <c r="H87" s="51" t="s">
        <v>117</v>
      </c>
      <c r="I87" s="50">
        <v>0</v>
      </c>
      <c r="J87" s="51"/>
    </row>
    <row r="88" spans="1:10" ht="33" customHeight="1">
      <c r="A88" s="49">
        <v>83</v>
      </c>
      <c r="B88" s="38" t="s">
        <v>113</v>
      </c>
      <c r="C88" s="50">
        <v>0</v>
      </c>
      <c r="D88" s="51"/>
      <c r="E88" s="50">
        <v>0</v>
      </c>
      <c r="F88" s="51"/>
      <c r="G88" s="50">
        <v>1</v>
      </c>
      <c r="H88" s="51" t="s">
        <v>117</v>
      </c>
      <c r="I88" s="50">
        <v>0</v>
      </c>
      <c r="J88" s="51"/>
    </row>
    <row r="89" spans="1:10" ht="33" customHeight="1">
      <c r="A89" s="49">
        <v>84</v>
      </c>
      <c r="B89" s="38" t="s">
        <v>114</v>
      </c>
      <c r="C89" s="50">
        <v>0</v>
      </c>
      <c r="D89" s="51"/>
      <c r="E89" s="50">
        <v>10</v>
      </c>
      <c r="F89" s="51" t="s">
        <v>117</v>
      </c>
      <c r="G89" s="50">
        <v>0</v>
      </c>
      <c r="H89" s="51"/>
      <c r="I89" s="50">
        <v>0</v>
      </c>
      <c r="J89" s="51"/>
    </row>
    <row r="90" spans="1:10" ht="33" customHeight="1">
      <c r="A90" s="49">
        <v>85</v>
      </c>
      <c r="B90" s="38" t="s">
        <v>115</v>
      </c>
      <c r="C90" s="50">
        <v>0</v>
      </c>
      <c r="D90" s="51"/>
      <c r="E90" s="50">
        <v>1</v>
      </c>
      <c r="F90" s="51" t="s">
        <v>116</v>
      </c>
      <c r="G90" s="50">
        <v>0</v>
      </c>
      <c r="H90" s="51"/>
      <c r="I90" s="50">
        <v>0</v>
      </c>
      <c r="J90" s="51"/>
    </row>
    <row r="91" spans="1:10" ht="33" customHeight="1">
      <c r="A91" s="49">
        <v>86</v>
      </c>
      <c r="B91" s="37" t="s">
        <v>65</v>
      </c>
      <c r="C91" s="50">
        <v>0</v>
      </c>
      <c r="D91" s="51"/>
      <c r="E91" s="50">
        <v>0</v>
      </c>
      <c r="F91" s="51"/>
      <c r="G91" s="50">
        <v>1</v>
      </c>
      <c r="H91" s="51" t="s">
        <v>116</v>
      </c>
      <c r="I91" s="50">
        <v>0</v>
      </c>
      <c r="J91" s="51"/>
    </row>
    <row r="92" spans="1:10">
      <c r="A92" s="59"/>
      <c r="B92" s="60"/>
      <c r="C92" s="61"/>
      <c r="D92" s="62"/>
      <c r="E92" s="61"/>
      <c r="F92" s="62"/>
      <c r="G92" s="61"/>
      <c r="H92" s="62"/>
      <c r="I92" s="61"/>
      <c r="J92" s="62"/>
    </row>
    <row r="93" spans="1:10">
      <c r="A93" s="43"/>
      <c r="B93" s="63" t="s">
        <v>93</v>
      </c>
      <c r="C93" s="64"/>
      <c r="D93" s="100" t="s">
        <v>94</v>
      </c>
      <c r="E93" s="100"/>
      <c r="F93" s="100"/>
      <c r="G93" s="65"/>
      <c r="H93" s="65"/>
      <c r="I93" s="65"/>
      <c r="J93" s="65"/>
    </row>
    <row r="94" spans="1:10">
      <c r="A94" s="43"/>
      <c r="B94" s="63" t="s">
        <v>95</v>
      </c>
      <c r="C94" s="66"/>
      <c r="D94" s="67" t="s">
        <v>96</v>
      </c>
      <c r="E94" s="67"/>
      <c r="F94" s="68"/>
      <c r="G94" s="65"/>
      <c r="H94" s="65"/>
      <c r="I94" s="65"/>
      <c r="J94" s="65"/>
    </row>
    <row r="95" spans="1:10">
      <c r="A95" s="43"/>
      <c r="B95" s="63"/>
      <c r="C95" s="68"/>
      <c r="D95" s="68"/>
      <c r="E95" s="68"/>
      <c r="F95" s="68"/>
      <c r="G95" s="65"/>
      <c r="H95" s="65"/>
      <c r="I95" s="65"/>
      <c r="J95" s="65"/>
    </row>
    <row r="96" spans="1:10">
      <c r="A96" s="43"/>
      <c r="B96" s="69">
        <v>44978</v>
      </c>
      <c r="C96" s="68"/>
      <c r="D96" s="68"/>
      <c r="E96" s="68"/>
      <c r="F96" s="68"/>
      <c r="G96" s="65"/>
      <c r="H96" s="65"/>
      <c r="I96" s="65"/>
      <c r="J96" s="65"/>
    </row>
    <row r="97" spans="1:10">
      <c r="A97" s="43"/>
      <c r="B97" s="43" t="s">
        <v>97</v>
      </c>
      <c r="C97" s="43"/>
      <c r="D97" s="43"/>
      <c r="E97" s="43"/>
      <c r="F97" s="43"/>
      <c r="G97" s="70"/>
      <c r="H97" s="70"/>
      <c r="I97" s="70"/>
      <c r="J97" s="70"/>
    </row>
  </sheetData>
  <mergeCells count="9">
    <mergeCell ref="D93:F93"/>
    <mergeCell ref="B1:J1"/>
    <mergeCell ref="A3:A5"/>
    <mergeCell ref="B3:B5"/>
    <mergeCell ref="G4:H4"/>
    <mergeCell ref="I4:J4"/>
    <mergeCell ref="C4:D4"/>
    <mergeCell ref="E4:F4"/>
    <mergeCell ref="C3:J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7"/>
  <sheetViews>
    <sheetView zoomScale="115" zoomScaleNormal="130" workbookViewId="0">
      <selection activeCell="N3" sqref="N3"/>
    </sheetView>
  </sheetViews>
  <sheetFormatPr defaultColWidth="8.88671875" defaultRowHeight="29.4" customHeight="1"/>
  <cols>
    <col min="1" max="1" width="4.33203125" style="44" customWidth="1"/>
    <col min="2" max="2" width="35.44140625" style="85" customWidth="1"/>
    <col min="3" max="3" width="9" style="71" customWidth="1"/>
    <col min="4" max="4" width="11.44140625" style="71" customWidth="1"/>
    <col min="5" max="5" width="8.88671875" style="71" customWidth="1"/>
    <col min="6" max="6" width="16.33203125" style="71" customWidth="1"/>
    <col min="7" max="7" width="8.33203125" style="71" customWidth="1"/>
    <col min="8" max="8" width="11.33203125" style="71" customWidth="1"/>
    <col min="9" max="9" width="12.88671875" style="71" customWidth="1"/>
    <col min="10" max="10" width="17.44140625" style="71" customWidth="1"/>
    <col min="11" max="16384" width="8.88671875" style="44"/>
  </cols>
  <sheetData>
    <row r="1" spans="1:10" ht="29.4" customHeight="1">
      <c r="A1" s="43"/>
      <c r="B1" s="101"/>
      <c r="C1" s="111"/>
      <c r="D1" s="111"/>
      <c r="E1" s="111"/>
      <c r="F1" s="111"/>
      <c r="G1" s="111"/>
      <c r="H1" s="111"/>
      <c r="I1" s="111"/>
      <c r="J1" s="111"/>
    </row>
    <row r="2" spans="1:10" s="46" customFormat="1" ht="29.4" customHeight="1">
      <c r="A2" s="44"/>
      <c r="B2" s="72"/>
    </row>
    <row r="3" spans="1:10" s="46" customFormat="1" ht="29.4" customHeight="1">
      <c r="A3" s="112" t="s">
        <v>9</v>
      </c>
      <c r="B3" s="115" t="s">
        <v>10</v>
      </c>
      <c r="C3" s="118" t="s">
        <v>99</v>
      </c>
      <c r="D3" s="118"/>
      <c r="E3" s="118"/>
      <c r="F3" s="118"/>
      <c r="G3" s="118"/>
      <c r="H3" s="118"/>
      <c r="I3" s="118"/>
      <c r="J3" s="118"/>
    </row>
    <row r="4" spans="1:10" s="47" customFormat="1" ht="29.4" customHeight="1">
      <c r="A4" s="113"/>
      <c r="B4" s="116"/>
      <c r="C4" s="119" t="s">
        <v>11</v>
      </c>
      <c r="D4" s="120"/>
      <c r="E4" s="119" t="s">
        <v>12</v>
      </c>
      <c r="F4" s="121"/>
      <c r="G4" s="119" t="s">
        <v>13</v>
      </c>
      <c r="H4" s="121"/>
      <c r="I4" s="119" t="s">
        <v>14</v>
      </c>
      <c r="J4" s="121"/>
    </row>
    <row r="5" spans="1:10" s="47" customFormat="1" ht="29.4" customHeight="1">
      <c r="A5" s="114"/>
      <c r="B5" s="117"/>
      <c r="C5" s="73" t="s">
        <v>15</v>
      </c>
      <c r="D5" s="73" t="s">
        <v>98</v>
      </c>
      <c r="E5" s="73" t="s">
        <v>15</v>
      </c>
      <c r="F5" s="73" t="s">
        <v>98</v>
      </c>
      <c r="G5" s="73" t="s">
        <v>15</v>
      </c>
      <c r="H5" s="73" t="s">
        <v>98</v>
      </c>
      <c r="I5" s="73" t="s">
        <v>15</v>
      </c>
      <c r="J5" s="73" t="s">
        <v>98</v>
      </c>
    </row>
    <row r="6" spans="1:10" s="46" customFormat="1" ht="29.4" customHeight="1">
      <c r="A6" s="74">
        <v>1</v>
      </c>
      <c r="B6" s="38" t="s">
        <v>16</v>
      </c>
      <c r="C6" s="75">
        <f>ROUNDDOWN('1-й лист'!G15/2,0)</f>
        <v>0</v>
      </c>
      <c r="D6" s="48"/>
      <c r="E6" s="75">
        <v>1</v>
      </c>
      <c r="F6" s="74" t="s">
        <v>121</v>
      </c>
      <c r="G6" s="75">
        <f>ROUNDDOWN('1-й лист'!I15/2,0)</f>
        <v>0</v>
      </c>
      <c r="H6" s="48"/>
      <c r="I6" s="75">
        <f>ROUNDDOWN('1-й лист'!J15/2,0)</f>
        <v>0</v>
      </c>
      <c r="J6" s="48"/>
    </row>
    <row r="7" spans="1:10" s="46" customFormat="1" ht="29.4" customHeight="1">
      <c r="A7" s="74">
        <f>A6+1</f>
        <v>2</v>
      </c>
      <c r="B7" s="52" t="s">
        <v>17</v>
      </c>
      <c r="C7" s="75">
        <f>ROUNDDOWN('1-й лист'!G16/2,0)</f>
        <v>1</v>
      </c>
      <c r="D7" s="74" t="s">
        <v>122</v>
      </c>
      <c r="E7" s="75">
        <f>ROUNDDOWN('1-й лист'!H16/2,0)</f>
        <v>50</v>
      </c>
      <c r="F7" s="74" t="s">
        <v>121</v>
      </c>
      <c r="G7" s="75">
        <f>ROUNDDOWN('1-й лист'!I16/2,0)</f>
        <v>5</v>
      </c>
      <c r="H7" s="74" t="s">
        <v>121</v>
      </c>
      <c r="I7" s="75">
        <f>ROUNDDOWN('1-й лист'!J16/2,0)</f>
        <v>165</v>
      </c>
      <c r="J7" s="74" t="s">
        <v>121</v>
      </c>
    </row>
    <row r="8" spans="1:10" s="46" customFormat="1" ht="29.4" customHeight="1">
      <c r="A8" s="74">
        <f t="shared" ref="A8:A63" si="0">A7+1</f>
        <v>3</v>
      </c>
      <c r="B8" s="52" t="s">
        <v>18</v>
      </c>
      <c r="C8" s="75">
        <f>ROUNDDOWN('1-й лист'!G17/2,0)</f>
        <v>1</v>
      </c>
      <c r="D8" s="74" t="s">
        <v>121</v>
      </c>
      <c r="E8" s="75">
        <f>ROUNDDOWN('1-й лист'!H17/2,0)</f>
        <v>22</v>
      </c>
      <c r="F8" s="74" t="s">
        <v>121</v>
      </c>
      <c r="G8" s="75">
        <f>ROUNDDOWN('1-й лист'!I17/2,0)</f>
        <v>4</v>
      </c>
      <c r="H8" s="74" t="s">
        <v>121</v>
      </c>
      <c r="I8" s="75">
        <f>ROUNDDOWN('1-й лист'!J17/2,0)</f>
        <v>27</v>
      </c>
      <c r="J8" s="74" t="s">
        <v>121</v>
      </c>
    </row>
    <row r="9" spans="1:10" s="46" customFormat="1" ht="29.4" customHeight="1">
      <c r="A9" s="74">
        <f t="shared" si="0"/>
        <v>4</v>
      </c>
      <c r="B9" s="38" t="s">
        <v>19</v>
      </c>
      <c r="C9" s="75">
        <f>ROUNDDOWN('1-й лист'!G18/2,0)</f>
        <v>0</v>
      </c>
      <c r="D9" s="48"/>
      <c r="E9" s="75">
        <f>ROUNDDOWN('1-й лист'!H18/2,0)</f>
        <v>19</v>
      </c>
      <c r="F9" s="74" t="s">
        <v>121</v>
      </c>
      <c r="G9" s="75">
        <f>ROUNDDOWN('1-й лист'!I18/2,0)</f>
        <v>0</v>
      </c>
      <c r="H9" s="48"/>
      <c r="I9" s="75">
        <f>ROUNDDOWN('1-й лист'!J18/2,0)</f>
        <v>0</v>
      </c>
      <c r="J9" s="48"/>
    </row>
    <row r="10" spans="1:10" s="46" customFormat="1" ht="29.4" customHeight="1">
      <c r="A10" s="74">
        <f t="shared" si="0"/>
        <v>5</v>
      </c>
      <c r="B10" s="52" t="s">
        <v>20</v>
      </c>
      <c r="C10" s="75">
        <f>ROUNDDOWN('1-й лист'!G19/2,0)</f>
        <v>0</v>
      </c>
      <c r="D10" s="48"/>
      <c r="E10" s="75">
        <f>ROUNDDOWN('1-й лист'!H19/2,0)</f>
        <v>28</v>
      </c>
      <c r="F10" s="74" t="s">
        <v>121</v>
      </c>
      <c r="G10" s="75">
        <f>ROUNDDOWN('1-й лист'!I19/2,0)</f>
        <v>20</v>
      </c>
      <c r="H10" s="74" t="s">
        <v>121</v>
      </c>
      <c r="I10" s="75">
        <f>ROUNDDOWN('1-й лист'!J19/2,0)</f>
        <v>25</v>
      </c>
      <c r="J10" s="74" t="s">
        <v>121</v>
      </c>
    </row>
    <row r="11" spans="1:10" ht="29.4" customHeight="1">
      <c r="A11" s="74">
        <f t="shared" si="0"/>
        <v>6</v>
      </c>
      <c r="B11" s="38" t="s">
        <v>21</v>
      </c>
      <c r="C11" s="75">
        <f>ROUNDDOWN('1-й лист'!G20/2,0)</f>
        <v>0</v>
      </c>
      <c r="D11" s="48"/>
      <c r="E11" s="75">
        <f>ROUNDDOWN('1-й лист'!H20/2,0)</f>
        <v>0</v>
      </c>
      <c r="F11" s="48"/>
      <c r="G11" s="75">
        <f>ROUNDDOWN('1-й лист'!I20/2,0)</f>
        <v>0</v>
      </c>
      <c r="H11" s="48"/>
      <c r="I11" s="75">
        <f>ROUNDDOWN('1-й лист'!J20/2,0)</f>
        <v>4</v>
      </c>
      <c r="J11" s="74" t="s">
        <v>121</v>
      </c>
    </row>
    <row r="12" spans="1:10" ht="29.4" customHeight="1">
      <c r="A12" s="74">
        <v>7</v>
      </c>
      <c r="B12" s="38" t="s">
        <v>23</v>
      </c>
      <c r="C12" s="75">
        <f>ROUNDDOWN('1-й лист'!G21/2,0)</f>
        <v>0</v>
      </c>
      <c r="D12" s="48"/>
      <c r="E12" s="75">
        <f>ROUNDDOWN('1-й лист'!H21/2,0)</f>
        <v>2</v>
      </c>
      <c r="F12" s="74" t="s">
        <v>121</v>
      </c>
      <c r="G12" s="75">
        <f>ROUNDDOWN('1-й лист'!I21/2,0)</f>
        <v>0</v>
      </c>
      <c r="H12" s="48"/>
      <c r="I12" s="75">
        <f>ROUNDDOWN('1-й лист'!J21/2,0)</f>
        <v>0</v>
      </c>
      <c r="J12" s="48"/>
    </row>
    <row r="13" spans="1:10" ht="29.4" customHeight="1">
      <c r="A13" s="74">
        <f t="shared" si="0"/>
        <v>8</v>
      </c>
      <c r="B13" s="38" t="s">
        <v>24</v>
      </c>
      <c r="C13" s="75">
        <f>ROUNDDOWN('1-й лист'!G22/2,0)</f>
        <v>0</v>
      </c>
      <c r="D13" s="48"/>
      <c r="E13" s="75">
        <f>ROUNDDOWN('1-й лист'!H22/2,0)</f>
        <v>2</v>
      </c>
      <c r="F13" s="74" t="s">
        <v>121</v>
      </c>
      <c r="G13" s="75">
        <f>ROUNDDOWN('1-й лист'!I22/2,0)</f>
        <v>0</v>
      </c>
      <c r="H13" s="48"/>
      <c r="I13" s="75">
        <f>ROUNDDOWN('1-й лист'!J22/2,0)</f>
        <v>0</v>
      </c>
      <c r="J13" s="48"/>
    </row>
    <row r="14" spans="1:10" ht="29.4" customHeight="1">
      <c r="A14" s="74">
        <f t="shared" si="0"/>
        <v>9</v>
      </c>
      <c r="B14" s="38" t="s">
        <v>104</v>
      </c>
      <c r="C14" s="75">
        <f>ROUNDDOWN('1-й лист'!G23/2,0)</f>
        <v>0</v>
      </c>
      <c r="D14" s="48"/>
      <c r="E14" s="75">
        <f>ROUNDDOWN('1-й лист'!H23/2,0)</f>
        <v>2</v>
      </c>
      <c r="F14" s="74" t="s">
        <v>121</v>
      </c>
      <c r="G14" s="75">
        <f>ROUNDDOWN('1-й лист'!I23/2,0)</f>
        <v>0</v>
      </c>
      <c r="H14" s="48"/>
      <c r="I14" s="75">
        <f>ROUNDDOWN('1-й лист'!J23/2,0)</f>
        <v>0</v>
      </c>
      <c r="J14" s="48"/>
    </row>
    <row r="15" spans="1:10" ht="29.4" customHeight="1">
      <c r="A15" s="74">
        <f t="shared" si="0"/>
        <v>10</v>
      </c>
      <c r="B15" s="38" t="s">
        <v>25</v>
      </c>
      <c r="C15" s="75">
        <f>ROUNDDOWN('1-й лист'!G24/2,0)</f>
        <v>0</v>
      </c>
      <c r="D15" s="48"/>
      <c r="E15" s="75">
        <f>ROUNDDOWN('1-й лист'!H24/2,0)</f>
        <v>8</v>
      </c>
      <c r="F15" s="74" t="s">
        <v>121</v>
      </c>
      <c r="G15" s="75">
        <f>ROUNDDOWN('1-й лист'!I24/2,0)</f>
        <v>0</v>
      </c>
      <c r="H15" s="48"/>
      <c r="I15" s="75">
        <f>ROUNDDOWN('1-й лист'!J24/2,0)</f>
        <v>0</v>
      </c>
      <c r="J15" s="48"/>
    </row>
    <row r="16" spans="1:10" ht="29.4" customHeight="1">
      <c r="A16" s="74">
        <f t="shared" si="0"/>
        <v>11</v>
      </c>
      <c r="B16" s="38" t="s">
        <v>26</v>
      </c>
      <c r="C16" s="75">
        <f>ROUNDDOWN('1-й лист'!G25/2,0)</f>
        <v>2</v>
      </c>
      <c r="D16" s="74" t="s">
        <v>121</v>
      </c>
      <c r="E16" s="75">
        <f>ROUNDDOWN('1-й лист'!H25/2,0)</f>
        <v>2</v>
      </c>
      <c r="F16" s="74" t="s">
        <v>121</v>
      </c>
      <c r="G16" s="75">
        <f>ROUNDDOWN('1-й лист'!I25/2,0)</f>
        <v>0</v>
      </c>
      <c r="H16" s="74"/>
      <c r="I16" s="75">
        <f>ROUNDDOWN('1-й лист'!J25/2,0)</f>
        <v>0</v>
      </c>
      <c r="J16" s="74"/>
    </row>
    <row r="17" spans="1:10" ht="29.4" customHeight="1">
      <c r="A17" s="74">
        <f t="shared" si="0"/>
        <v>12</v>
      </c>
      <c r="B17" s="38" t="s">
        <v>27</v>
      </c>
      <c r="C17" s="75">
        <f>ROUNDDOWN('1-й лист'!G26/2,0)</f>
        <v>0</v>
      </c>
      <c r="D17" s="74"/>
      <c r="E17" s="75">
        <f>ROUNDDOWN('1-й лист'!H26/2,0)</f>
        <v>16</v>
      </c>
      <c r="F17" s="74" t="s">
        <v>121</v>
      </c>
      <c r="G17" s="75">
        <f>ROUNDDOWN('1-й лист'!I26/2,0)</f>
        <v>4</v>
      </c>
      <c r="H17" s="74" t="s">
        <v>121</v>
      </c>
      <c r="I17" s="75">
        <f>ROUNDDOWN('1-й лист'!J26/2,0)</f>
        <v>4</v>
      </c>
      <c r="J17" s="74" t="s">
        <v>121</v>
      </c>
    </row>
    <row r="18" spans="1:10" ht="29.4" customHeight="1">
      <c r="A18" s="74">
        <v>13</v>
      </c>
      <c r="B18" s="38" t="s">
        <v>29</v>
      </c>
      <c r="C18" s="75">
        <f>ROUNDDOWN('1-й лист'!G27/2,0)</f>
        <v>0</v>
      </c>
      <c r="D18" s="74"/>
      <c r="E18" s="75">
        <f>ROUNDDOWN('1-й лист'!H27/2,0)</f>
        <v>3</v>
      </c>
      <c r="F18" s="74" t="s">
        <v>121</v>
      </c>
      <c r="G18" s="75">
        <f>ROUNDDOWN('1-й лист'!I27/2,0)</f>
        <v>0</v>
      </c>
      <c r="H18" s="74"/>
      <c r="I18" s="75">
        <f>ROUNDDOWN('1-й лист'!J27/2,0)</f>
        <v>1</v>
      </c>
      <c r="J18" s="74" t="s">
        <v>121</v>
      </c>
    </row>
    <row r="19" spans="1:10" ht="29.4" customHeight="1">
      <c r="A19" s="74">
        <f t="shared" si="0"/>
        <v>14</v>
      </c>
      <c r="B19" s="38" t="s">
        <v>30</v>
      </c>
      <c r="C19" s="75">
        <f>ROUNDDOWN('1-й лист'!G28/2,0)</f>
        <v>0</v>
      </c>
      <c r="D19" s="74"/>
      <c r="E19" s="75">
        <f>ROUNDDOWN('1-й лист'!H28/2,0)</f>
        <v>25</v>
      </c>
      <c r="F19" s="74" t="s">
        <v>121</v>
      </c>
      <c r="G19" s="75">
        <f>ROUNDDOWN('1-й лист'!I28/2,0)</f>
        <v>3</v>
      </c>
      <c r="H19" s="74" t="s">
        <v>121</v>
      </c>
      <c r="I19" s="75">
        <f>ROUNDDOWN('1-й лист'!J28/2,0)</f>
        <v>10</v>
      </c>
      <c r="J19" s="74" t="s">
        <v>121</v>
      </c>
    </row>
    <row r="20" spans="1:10" ht="29.4" customHeight="1">
      <c r="A20" s="74">
        <f t="shared" si="0"/>
        <v>15</v>
      </c>
      <c r="B20" s="38" t="s">
        <v>31</v>
      </c>
      <c r="C20" s="75">
        <f>ROUNDDOWN('1-й лист'!G29/2,0)</f>
        <v>0</v>
      </c>
      <c r="D20" s="74"/>
      <c r="E20" s="75">
        <f>ROUNDDOWN('1-й лист'!H29/2,0)</f>
        <v>16</v>
      </c>
      <c r="F20" s="74" t="s">
        <v>121</v>
      </c>
      <c r="G20" s="75">
        <f>ROUNDDOWN('1-й лист'!I29/2,0)</f>
        <v>3</v>
      </c>
      <c r="H20" s="74" t="s">
        <v>121</v>
      </c>
      <c r="I20" s="75">
        <f>ROUNDDOWN('1-й лист'!J29/2,0)</f>
        <v>8</v>
      </c>
      <c r="J20" s="74" t="s">
        <v>121</v>
      </c>
    </row>
    <row r="21" spans="1:10" ht="29.4" customHeight="1">
      <c r="A21" s="74">
        <v>16</v>
      </c>
      <c r="B21" s="38" t="s">
        <v>32</v>
      </c>
      <c r="C21" s="75">
        <f>ROUNDDOWN('1-й лист'!G30/2,0)</f>
        <v>0</v>
      </c>
      <c r="D21" s="74"/>
      <c r="E21" s="75">
        <f>ROUNDDOWN('1-й лист'!H30/2,0)</f>
        <v>45</v>
      </c>
      <c r="F21" s="74" t="s">
        <v>121</v>
      </c>
      <c r="G21" s="75">
        <f>ROUNDDOWN('1-й лист'!I30/2,0)</f>
        <v>8</v>
      </c>
      <c r="H21" s="74" t="s">
        <v>121</v>
      </c>
      <c r="I21" s="75">
        <f>ROUNDDOWN('1-й лист'!J30/2,0)</f>
        <v>17</v>
      </c>
      <c r="J21" s="74" t="s">
        <v>121</v>
      </c>
    </row>
    <row r="22" spans="1:10" ht="29.4" customHeight="1">
      <c r="A22" s="74">
        <v>17</v>
      </c>
      <c r="B22" s="38" t="s">
        <v>33</v>
      </c>
      <c r="C22" s="75">
        <f>ROUNDDOWN('1-й лист'!G31/2,0)</f>
        <v>0</v>
      </c>
      <c r="D22" s="74"/>
      <c r="E22" s="75">
        <f>ROUNDDOWN('1-й лист'!H31/2,0)</f>
        <v>30</v>
      </c>
      <c r="F22" s="74" t="s">
        <v>123</v>
      </c>
      <c r="G22" s="75">
        <f>ROUNDDOWN('1-й лист'!I31/2,0)</f>
        <v>4</v>
      </c>
      <c r="H22" s="74" t="s">
        <v>121</v>
      </c>
      <c r="I22" s="75">
        <f>ROUNDDOWN('1-й лист'!J31/2,0)</f>
        <v>7</v>
      </c>
      <c r="J22" s="74" t="s">
        <v>121</v>
      </c>
    </row>
    <row r="23" spans="1:10" ht="29.4" customHeight="1">
      <c r="A23" s="74">
        <f t="shared" si="0"/>
        <v>18</v>
      </c>
      <c r="B23" s="38" t="s">
        <v>34</v>
      </c>
      <c r="C23" s="75">
        <f>ROUNDDOWN('1-й лист'!G32/2,0)</f>
        <v>0</v>
      </c>
      <c r="D23" s="74"/>
      <c r="E23" s="75">
        <f>ROUNDDOWN('1-й лист'!H32/2,0)</f>
        <v>19</v>
      </c>
      <c r="F23" s="74" t="s">
        <v>123</v>
      </c>
      <c r="G23" s="75">
        <f>ROUNDDOWN('1-й лист'!I32/2,0)</f>
        <v>3</v>
      </c>
      <c r="H23" s="74" t="s">
        <v>121</v>
      </c>
      <c r="I23" s="75">
        <f>ROUNDDOWN('1-й лист'!J32/2,0)</f>
        <v>8</v>
      </c>
      <c r="J23" s="74" t="s">
        <v>121</v>
      </c>
    </row>
    <row r="24" spans="1:10" ht="29.4" customHeight="1">
      <c r="A24" s="74">
        <f t="shared" si="0"/>
        <v>19</v>
      </c>
      <c r="B24" s="38" t="s">
        <v>35</v>
      </c>
      <c r="C24" s="75">
        <f>ROUNDDOWN('1-й лист'!G33/2,0)</f>
        <v>0</v>
      </c>
      <c r="D24" s="74"/>
      <c r="E24" s="75">
        <f>ROUNDDOWN('1-й лист'!H33/2,0)</f>
        <v>28</v>
      </c>
      <c r="F24" s="74" t="s">
        <v>123</v>
      </c>
      <c r="G24" s="75">
        <f>ROUNDDOWN('1-й лист'!I33/2,0)</f>
        <v>4</v>
      </c>
      <c r="H24" s="74" t="s">
        <v>121</v>
      </c>
      <c r="I24" s="75">
        <f>ROUNDDOWN('1-й лист'!J33/2,0)</f>
        <v>8</v>
      </c>
      <c r="J24" s="74" t="s">
        <v>121</v>
      </c>
    </row>
    <row r="25" spans="1:10" ht="29.4" customHeight="1">
      <c r="A25" s="74">
        <f t="shared" si="0"/>
        <v>20</v>
      </c>
      <c r="B25" s="38" t="s">
        <v>36</v>
      </c>
      <c r="C25" s="75">
        <f>ROUNDDOWN('1-й лист'!G34/2,0)</f>
        <v>0</v>
      </c>
      <c r="D25" s="74"/>
      <c r="E25" s="75">
        <f>ROUNDDOWN('1-й лист'!H34/2,0)</f>
        <v>40</v>
      </c>
      <c r="F25" s="74" t="s">
        <v>123</v>
      </c>
      <c r="G25" s="75">
        <f>ROUNDDOWN('1-й лист'!I34/2,0)</f>
        <v>5</v>
      </c>
      <c r="H25" s="74" t="s">
        <v>121</v>
      </c>
      <c r="I25" s="75">
        <f>ROUNDDOWN('1-й лист'!J34/2,0)</f>
        <v>21</v>
      </c>
      <c r="J25" s="74" t="s">
        <v>121</v>
      </c>
    </row>
    <row r="26" spans="1:10" ht="29.4" customHeight="1">
      <c r="A26" s="74">
        <f t="shared" si="0"/>
        <v>21</v>
      </c>
      <c r="B26" s="38" t="s">
        <v>37</v>
      </c>
      <c r="C26" s="75">
        <f>ROUNDDOWN('1-й лист'!G35/2,0)</f>
        <v>0</v>
      </c>
      <c r="D26" s="74"/>
      <c r="E26" s="75">
        <f>ROUNDDOWN('1-й лист'!H35/2,0)</f>
        <v>18</v>
      </c>
      <c r="F26" s="74" t="s">
        <v>123</v>
      </c>
      <c r="G26" s="75">
        <f>ROUNDDOWN('1-й лист'!I35/2,0)</f>
        <v>4</v>
      </c>
      <c r="H26" s="74" t="s">
        <v>121</v>
      </c>
      <c r="I26" s="75">
        <f>ROUNDDOWN('1-й лист'!J35/2,0)</f>
        <v>22</v>
      </c>
      <c r="J26" s="74" t="s">
        <v>121</v>
      </c>
    </row>
    <row r="27" spans="1:10" ht="29.4" customHeight="1">
      <c r="A27" s="74">
        <f t="shared" si="0"/>
        <v>22</v>
      </c>
      <c r="B27" s="38" t="s">
        <v>38</v>
      </c>
      <c r="C27" s="75">
        <f>ROUNDDOWN('1-й лист'!G36/2,0)</f>
        <v>0</v>
      </c>
      <c r="D27" s="74"/>
      <c r="E27" s="75">
        <f>ROUNDDOWN('1-й лист'!H36/2,0)</f>
        <v>44</v>
      </c>
      <c r="F27" s="74" t="s">
        <v>123</v>
      </c>
      <c r="G27" s="75">
        <f>ROUNDDOWN('1-й лист'!I36/2,0)</f>
        <v>10</v>
      </c>
      <c r="H27" s="74" t="s">
        <v>121</v>
      </c>
      <c r="I27" s="75">
        <f>ROUNDDOWN('1-й лист'!J36/2,0)</f>
        <v>26</v>
      </c>
      <c r="J27" s="74" t="s">
        <v>121</v>
      </c>
    </row>
    <row r="28" spans="1:10" ht="29.4" customHeight="1">
      <c r="A28" s="74">
        <f t="shared" si="0"/>
        <v>23</v>
      </c>
      <c r="B28" s="38" t="s">
        <v>39</v>
      </c>
      <c r="C28" s="75">
        <f>ROUNDDOWN('1-й лист'!G37/2,0)</f>
        <v>0</v>
      </c>
      <c r="D28" s="74"/>
      <c r="E28" s="75">
        <f>ROUNDDOWN('1-й лист'!H37/2,0)</f>
        <v>15</v>
      </c>
      <c r="F28" s="74" t="s">
        <v>123</v>
      </c>
      <c r="G28" s="75">
        <f>ROUNDDOWN('1-й лист'!I37/2,0)</f>
        <v>3</v>
      </c>
      <c r="H28" s="74" t="s">
        <v>121</v>
      </c>
      <c r="I28" s="75">
        <f>ROUNDDOWN('1-й лист'!J37/2,0)</f>
        <v>14</v>
      </c>
      <c r="J28" s="74" t="s">
        <v>121</v>
      </c>
    </row>
    <row r="29" spans="1:10" ht="29.4" customHeight="1">
      <c r="A29" s="74">
        <f t="shared" si="0"/>
        <v>24</v>
      </c>
      <c r="B29" s="38" t="s">
        <v>106</v>
      </c>
      <c r="C29" s="75">
        <f>ROUNDDOWN('1-й лист'!G38/2,0)</f>
        <v>0</v>
      </c>
      <c r="D29" s="74"/>
      <c r="E29" s="75">
        <f>ROUNDDOWN('1-й лист'!H38/2,0)</f>
        <v>2</v>
      </c>
      <c r="F29" s="74" t="s">
        <v>123</v>
      </c>
      <c r="G29" s="75">
        <f>ROUNDDOWN('1-й лист'!I38/2,0)</f>
        <v>0</v>
      </c>
      <c r="H29" s="74"/>
      <c r="I29" s="75">
        <v>2</v>
      </c>
      <c r="J29" s="74" t="s">
        <v>124</v>
      </c>
    </row>
    <row r="30" spans="1:10" ht="29.4" customHeight="1">
      <c r="A30" s="74">
        <v>25</v>
      </c>
      <c r="B30" s="38" t="s">
        <v>40</v>
      </c>
      <c r="C30" s="75">
        <f>ROUNDDOWN('1-й лист'!G39/2,0)</f>
        <v>0</v>
      </c>
      <c r="D30" s="74"/>
      <c r="E30" s="75">
        <f>ROUNDDOWN('1-й лист'!H39/2,0)</f>
        <v>28</v>
      </c>
      <c r="F30" s="74" t="s">
        <v>123</v>
      </c>
      <c r="G30" s="75">
        <f>ROUNDDOWN('1-й лист'!I39/2,0)</f>
        <v>6</v>
      </c>
      <c r="H30" s="74" t="s">
        <v>125</v>
      </c>
      <c r="I30" s="75">
        <f>ROUNDDOWN('1-й лист'!J39/2,0)</f>
        <v>10</v>
      </c>
      <c r="J30" s="74" t="s">
        <v>124</v>
      </c>
    </row>
    <row r="31" spans="1:10" ht="29.4" customHeight="1">
      <c r="A31" s="74">
        <v>26</v>
      </c>
      <c r="B31" s="38" t="s">
        <v>42</v>
      </c>
      <c r="C31" s="75">
        <f>ROUNDDOWN('1-й лист'!G40/2,0)</f>
        <v>0</v>
      </c>
      <c r="D31" s="74"/>
      <c r="E31" s="75">
        <f>ROUNDDOWN('1-й лист'!H40/2,0)</f>
        <v>72</v>
      </c>
      <c r="F31" s="74" t="s">
        <v>123</v>
      </c>
      <c r="G31" s="75">
        <f>ROUNDDOWN('1-й лист'!I40/2,0)</f>
        <v>8</v>
      </c>
      <c r="H31" s="74" t="s">
        <v>125</v>
      </c>
      <c r="I31" s="75">
        <f>ROUNDDOWN('1-й лист'!J40/2,0)</f>
        <v>52</v>
      </c>
      <c r="J31" s="74" t="s">
        <v>124</v>
      </c>
    </row>
    <row r="32" spans="1:10" ht="29.4" customHeight="1">
      <c r="A32" s="74">
        <v>27</v>
      </c>
      <c r="B32" s="38" t="s">
        <v>43</v>
      </c>
      <c r="C32" s="75">
        <f>ROUNDDOWN('1-й лист'!G41/2,0)</f>
        <v>0</v>
      </c>
      <c r="D32" s="48"/>
      <c r="E32" s="75">
        <f>ROUNDDOWN('1-й лист'!H41/2,0)</f>
        <v>20</v>
      </c>
      <c r="F32" s="74" t="s">
        <v>123</v>
      </c>
      <c r="G32" s="75">
        <f>ROUNDDOWN('1-й лист'!I41/2,0)</f>
        <v>1</v>
      </c>
      <c r="H32" s="74" t="s">
        <v>125</v>
      </c>
      <c r="I32" s="75">
        <f>ROUNDDOWN('1-й лист'!J41/2,0)</f>
        <v>0</v>
      </c>
      <c r="J32" s="48"/>
    </row>
    <row r="33" spans="1:10" ht="29.4" customHeight="1">
      <c r="A33" s="74">
        <f t="shared" si="0"/>
        <v>28</v>
      </c>
      <c r="B33" s="38" t="s">
        <v>44</v>
      </c>
      <c r="C33" s="75">
        <f>ROUNDDOWN('1-й лист'!G42/2,0)</f>
        <v>0</v>
      </c>
      <c r="D33" s="48"/>
      <c r="E33" s="75">
        <f>ROUNDDOWN('1-й лист'!H42/2,0)</f>
        <v>14</v>
      </c>
      <c r="F33" s="74" t="s">
        <v>124</v>
      </c>
      <c r="G33" s="75">
        <f>ROUNDDOWN('1-й лист'!I42/2,0)</f>
        <v>2</v>
      </c>
      <c r="H33" s="74" t="s">
        <v>125</v>
      </c>
      <c r="I33" s="75">
        <f>ROUNDDOWN('1-й лист'!J42/2,0)</f>
        <v>0</v>
      </c>
      <c r="J33" s="48"/>
    </row>
    <row r="34" spans="1:10" ht="29.4" customHeight="1">
      <c r="A34" s="74">
        <f t="shared" si="0"/>
        <v>29</v>
      </c>
      <c r="B34" s="38" t="s">
        <v>45</v>
      </c>
      <c r="C34" s="75">
        <f>ROUNDDOWN('1-й лист'!G43/2,0)</f>
        <v>0</v>
      </c>
      <c r="D34" s="48"/>
      <c r="E34" s="75">
        <f>ROUNDDOWN('1-й лист'!H43/2,0)</f>
        <v>36</v>
      </c>
      <c r="F34" s="74" t="s">
        <v>123</v>
      </c>
      <c r="G34" s="75">
        <f>ROUNDDOWN('1-й лист'!I43/2,0)</f>
        <v>3</v>
      </c>
      <c r="H34" s="74" t="s">
        <v>125</v>
      </c>
      <c r="I34" s="75">
        <f>ROUNDDOWN('1-й лист'!J43/2,0)</f>
        <v>0</v>
      </c>
      <c r="J34" s="48"/>
    </row>
    <row r="35" spans="1:10" ht="29.4" customHeight="1">
      <c r="A35" s="74">
        <f t="shared" si="0"/>
        <v>30</v>
      </c>
      <c r="B35" s="38" t="s">
        <v>46</v>
      </c>
      <c r="C35" s="75">
        <f>ROUNDDOWN('1-й лист'!G44/2,0)</f>
        <v>0</v>
      </c>
      <c r="D35" s="48"/>
      <c r="E35" s="75">
        <f>ROUNDDOWN('1-й лист'!H44/2,0)</f>
        <v>33</v>
      </c>
      <c r="F35" s="74" t="s">
        <v>123</v>
      </c>
      <c r="G35" s="75">
        <f>ROUNDDOWN('1-й лист'!I44/2,0)</f>
        <v>3</v>
      </c>
      <c r="H35" s="74" t="s">
        <v>125</v>
      </c>
      <c r="I35" s="75">
        <f>ROUNDDOWN('1-й лист'!J44/2,0)</f>
        <v>0</v>
      </c>
      <c r="J35" s="48"/>
    </row>
    <row r="36" spans="1:10" ht="29.4" customHeight="1">
      <c r="A36" s="74">
        <f t="shared" si="0"/>
        <v>31</v>
      </c>
      <c r="B36" s="38" t="s">
        <v>47</v>
      </c>
      <c r="C36" s="75">
        <f>ROUNDDOWN('1-й лист'!G45/2,0)</f>
        <v>0</v>
      </c>
      <c r="D36" s="48"/>
      <c r="E36" s="75">
        <f>ROUNDDOWN('1-й лист'!H45/2,0)</f>
        <v>41</v>
      </c>
      <c r="F36" s="74" t="s">
        <v>123</v>
      </c>
      <c r="G36" s="75">
        <f>ROUNDDOWN('1-й лист'!I45/2,0)</f>
        <v>4</v>
      </c>
      <c r="H36" s="74" t="s">
        <v>125</v>
      </c>
      <c r="I36" s="75">
        <f>ROUNDDOWN('1-й лист'!J45/2,0)</f>
        <v>0</v>
      </c>
      <c r="J36" s="48"/>
    </row>
    <row r="37" spans="1:10" ht="29.4" customHeight="1">
      <c r="A37" s="74">
        <f t="shared" si="0"/>
        <v>32</v>
      </c>
      <c r="B37" s="38" t="s">
        <v>48</v>
      </c>
      <c r="C37" s="75">
        <f>ROUNDDOWN('1-й лист'!G46/2,0)</f>
        <v>0</v>
      </c>
      <c r="D37" s="48"/>
      <c r="E37" s="75">
        <f>ROUNDDOWN('1-й лист'!H46/2,0)</f>
        <v>30</v>
      </c>
      <c r="F37" s="74" t="s">
        <v>124</v>
      </c>
      <c r="G37" s="75">
        <f>ROUNDDOWN('1-й лист'!I46/2,0)</f>
        <v>2</v>
      </c>
      <c r="H37" s="74" t="s">
        <v>126</v>
      </c>
      <c r="I37" s="75">
        <f>ROUNDDOWN('1-й лист'!J46/2,0)</f>
        <v>0</v>
      </c>
      <c r="J37" s="48"/>
    </row>
    <row r="38" spans="1:10" ht="29.4" customHeight="1">
      <c r="A38" s="74">
        <f t="shared" si="0"/>
        <v>33</v>
      </c>
      <c r="B38" s="38" t="s">
        <v>49</v>
      </c>
      <c r="C38" s="75">
        <f>ROUNDDOWN('1-й лист'!G47/2,0)</f>
        <v>0</v>
      </c>
      <c r="D38" s="48"/>
      <c r="E38" s="75">
        <f>ROUNDDOWN('1-й лист'!H47/2,0)</f>
        <v>30</v>
      </c>
      <c r="F38" s="74" t="s">
        <v>127</v>
      </c>
      <c r="G38" s="75">
        <f>ROUNDDOWN('1-й лист'!I47/2,0)</f>
        <v>5</v>
      </c>
      <c r="H38" s="74" t="s">
        <v>127</v>
      </c>
      <c r="I38" s="75">
        <f>ROUNDDOWN('1-й лист'!J47/2,0)</f>
        <v>0</v>
      </c>
      <c r="J38" s="48"/>
    </row>
    <row r="39" spans="1:10" ht="29.4" customHeight="1">
      <c r="A39" s="74">
        <f t="shared" si="0"/>
        <v>34</v>
      </c>
      <c r="B39" s="38" t="s">
        <v>50</v>
      </c>
      <c r="C39" s="75">
        <f>ROUNDDOWN('1-й лист'!G48/2,0)</f>
        <v>0</v>
      </c>
      <c r="D39" s="48"/>
      <c r="E39" s="75">
        <f>ROUNDDOWN('1-й лист'!H48/2,0)</f>
        <v>40</v>
      </c>
      <c r="F39" s="74" t="s">
        <v>127</v>
      </c>
      <c r="G39" s="75">
        <f>ROUNDDOWN('1-й лист'!I48/2,0)</f>
        <v>0</v>
      </c>
      <c r="H39" s="74"/>
      <c r="I39" s="75">
        <f>ROUNDDOWN('1-й лист'!J48/2,0)</f>
        <v>0</v>
      </c>
      <c r="J39" s="48"/>
    </row>
    <row r="40" spans="1:10" ht="29.4" customHeight="1">
      <c r="A40" s="74">
        <f t="shared" si="0"/>
        <v>35</v>
      </c>
      <c r="B40" s="38" t="s">
        <v>51</v>
      </c>
      <c r="C40" s="75">
        <f>ROUNDDOWN('1-й лист'!G49/2,0)</f>
        <v>0</v>
      </c>
      <c r="D40" s="48"/>
      <c r="E40" s="75">
        <f>ROUNDDOWN('1-й лист'!H49/2,0)</f>
        <v>8</v>
      </c>
      <c r="F40" s="74" t="s">
        <v>127</v>
      </c>
      <c r="G40" s="75">
        <f>ROUNDDOWN('1-й лист'!I49/2,0)</f>
        <v>0</v>
      </c>
      <c r="H40" s="74"/>
      <c r="I40" s="75">
        <f>ROUNDDOWN('1-й лист'!J49/2,0)</f>
        <v>0</v>
      </c>
      <c r="J40" s="48"/>
    </row>
    <row r="41" spans="1:10" ht="29.4" customHeight="1">
      <c r="A41" s="74">
        <f t="shared" si="0"/>
        <v>36</v>
      </c>
      <c r="B41" s="38" t="s">
        <v>52</v>
      </c>
      <c r="C41" s="75">
        <f>ROUNDDOWN('1-й лист'!G50/2,0)</f>
        <v>0</v>
      </c>
      <c r="D41" s="74"/>
      <c r="E41" s="75">
        <f>ROUNDDOWN('1-й лист'!H50/2,0)</f>
        <v>37</v>
      </c>
      <c r="F41" s="74" t="s">
        <v>127</v>
      </c>
      <c r="G41" s="75">
        <f>ROUNDDOWN('1-й лист'!I50/2,0)</f>
        <v>4</v>
      </c>
      <c r="H41" s="74" t="s">
        <v>127</v>
      </c>
      <c r="I41" s="75">
        <f>ROUNDDOWN('1-й лист'!J50/2,0)</f>
        <v>91</v>
      </c>
      <c r="J41" s="74" t="s">
        <v>127</v>
      </c>
    </row>
    <row r="42" spans="1:10" ht="29.4" customHeight="1">
      <c r="A42" s="74">
        <f t="shared" si="0"/>
        <v>37</v>
      </c>
      <c r="B42" s="38" t="s">
        <v>53</v>
      </c>
      <c r="C42" s="75">
        <f>ROUNDDOWN('1-й лист'!G51/2,0)</f>
        <v>0</v>
      </c>
      <c r="D42" s="48"/>
      <c r="E42" s="75">
        <f>ROUNDDOWN('1-й лист'!H51/2,0)</f>
        <v>10</v>
      </c>
      <c r="F42" s="74" t="s">
        <v>127</v>
      </c>
      <c r="G42" s="75">
        <f>ROUNDDOWN('1-й лист'!I51/2,0)</f>
        <v>0</v>
      </c>
      <c r="H42" s="74"/>
      <c r="I42" s="75">
        <f>ROUNDDOWN('1-й лист'!J51/2,0)</f>
        <v>9</v>
      </c>
      <c r="J42" s="74" t="s">
        <v>127</v>
      </c>
    </row>
    <row r="43" spans="1:10" ht="29.4" customHeight="1">
      <c r="A43" s="74">
        <f t="shared" si="0"/>
        <v>38</v>
      </c>
      <c r="B43" s="38" t="s">
        <v>54</v>
      </c>
      <c r="C43" s="75">
        <f>ROUNDDOWN('1-й лист'!G52/2,0)</f>
        <v>0</v>
      </c>
      <c r="D43" s="48"/>
      <c r="E43" s="75">
        <f>ROUNDDOWN('1-й лист'!H52/2,0)</f>
        <v>0</v>
      </c>
      <c r="F43" s="48"/>
      <c r="G43" s="75">
        <f>ROUNDDOWN('1-й лист'!I52/2,0)</f>
        <v>0</v>
      </c>
      <c r="H43" s="74"/>
      <c r="I43" s="75">
        <f>ROUNDDOWN('1-й лист'!J52/2,0)</f>
        <v>8</v>
      </c>
      <c r="J43" s="74" t="s">
        <v>127</v>
      </c>
    </row>
    <row r="44" spans="1:10" ht="29.4" customHeight="1">
      <c r="A44" s="74">
        <f t="shared" si="0"/>
        <v>39</v>
      </c>
      <c r="B44" s="38" t="s">
        <v>55</v>
      </c>
      <c r="C44" s="75">
        <f>ROUNDDOWN('1-й лист'!G53/2,0)</f>
        <v>0</v>
      </c>
      <c r="D44" s="48"/>
      <c r="E44" s="75">
        <f>ROUNDDOWN('1-й лист'!H53/2,0)</f>
        <v>36</v>
      </c>
      <c r="F44" s="74" t="s">
        <v>127</v>
      </c>
      <c r="G44" s="75">
        <f>ROUNDDOWN('1-й лист'!I53/2,0)</f>
        <v>0</v>
      </c>
      <c r="H44" s="48"/>
      <c r="I44" s="75">
        <f>ROUNDDOWN('1-й лист'!J53/2,0)</f>
        <v>0</v>
      </c>
      <c r="J44" s="48"/>
    </row>
    <row r="45" spans="1:10" ht="29.4" customHeight="1">
      <c r="A45" s="74">
        <f t="shared" si="0"/>
        <v>40</v>
      </c>
      <c r="B45" s="38" t="s">
        <v>56</v>
      </c>
      <c r="C45" s="75">
        <f>ROUNDDOWN('1-й лист'!G54/2,0)</f>
        <v>0</v>
      </c>
      <c r="D45" s="48"/>
      <c r="E45" s="75">
        <f>ROUNDDOWN('1-й лист'!H54/2,0)</f>
        <v>105</v>
      </c>
      <c r="F45" s="74" t="s">
        <v>127</v>
      </c>
      <c r="G45" s="75">
        <f>ROUNDDOWN('1-й лист'!I54/2,0)</f>
        <v>8</v>
      </c>
      <c r="H45" s="74" t="s">
        <v>127</v>
      </c>
      <c r="I45" s="75">
        <f>ROUNDDOWN('1-й лист'!J54/2,0)</f>
        <v>9</v>
      </c>
      <c r="J45" s="74" t="s">
        <v>127</v>
      </c>
    </row>
    <row r="46" spans="1:10" ht="29.4" customHeight="1">
      <c r="A46" s="74">
        <f t="shared" si="0"/>
        <v>41</v>
      </c>
      <c r="B46" s="38" t="s">
        <v>57</v>
      </c>
      <c r="C46" s="75">
        <f>ROUNDDOWN('1-й лист'!G55/2,0)</f>
        <v>0</v>
      </c>
      <c r="D46" s="74"/>
      <c r="E46" s="75">
        <f>ROUNDDOWN('1-й лист'!H55/2,0)</f>
        <v>38</v>
      </c>
      <c r="F46" s="74" t="s">
        <v>127</v>
      </c>
      <c r="G46" s="75">
        <f>ROUNDDOWN('1-й лист'!I55/2,0)</f>
        <v>3</v>
      </c>
      <c r="H46" s="74" t="s">
        <v>127</v>
      </c>
      <c r="I46" s="75">
        <f>ROUNDDOWN('1-й лист'!J55/2,0)</f>
        <v>3</v>
      </c>
      <c r="J46" s="74" t="s">
        <v>127</v>
      </c>
    </row>
    <row r="47" spans="1:10" ht="29.4" customHeight="1">
      <c r="A47" s="74">
        <f t="shared" si="0"/>
        <v>42</v>
      </c>
      <c r="B47" s="38" t="s">
        <v>58</v>
      </c>
      <c r="C47" s="75">
        <f>ROUNDDOWN('1-й лист'!G56/2,0)</f>
        <v>0</v>
      </c>
      <c r="D47" s="48"/>
      <c r="E47" s="75">
        <f>ROUNDDOWN('1-й лист'!H56/2,0)</f>
        <v>33</v>
      </c>
      <c r="F47" s="74" t="s">
        <v>128</v>
      </c>
      <c r="G47" s="75">
        <f>ROUNDDOWN('1-й лист'!I56/2,0)</f>
        <v>0</v>
      </c>
      <c r="H47" s="74"/>
      <c r="I47" s="75">
        <f>ROUNDDOWN('1-й лист'!J56/2,0)</f>
        <v>93</v>
      </c>
      <c r="J47" s="74" t="s">
        <v>128</v>
      </c>
    </row>
    <row r="48" spans="1:10" ht="29.4" customHeight="1">
      <c r="A48" s="74">
        <f t="shared" si="0"/>
        <v>43</v>
      </c>
      <c r="B48" s="38" t="s">
        <v>59</v>
      </c>
      <c r="C48" s="75">
        <f>ROUNDDOWN('1-й лист'!G57/2,0)</f>
        <v>0</v>
      </c>
      <c r="D48" s="48"/>
      <c r="E48" s="75">
        <f>ROUNDDOWN('1-й лист'!H57/2,0)</f>
        <v>2</v>
      </c>
      <c r="F48" s="74" t="s">
        <v>128</v>
      </c>
      <c r="G48" s="75">
        <f>ROUNDDOWN('1-й лист'!I57/2,0)</f>
        <v>0</v>
      </c>
      <c r="H48" s="48"/>
      <c r="I48" s="75">
        <f>ROUNDDOWN('1-й лист'!J57/2,0)</f>
        <v>0</v>
      </c>
      <c r="J48" s="48"/>
    </row>
    <row r="49" spans="1:10" ht="29.4" customHeight="1">
      <c r="A49" s="74">
        <f t="shared" si="0"/>
        <v>44</v>
      </c>
      <c r="B49" s="38" t="s">
        <v>60</v>
      </c>
      <c r="C49" s="75">
        <f>ROUNDDOWN('1-й лист'!G58/2,0)</f>
        <v>0</v>
      </c>
      <c r="D49" s="48"/>
      <c r="E49" s="75">
        <f>ROUNDDOWN('1-й лист'!H58/2,0)</f>
        <v>1</v>
      </c>
      <c r="F49" s="74" t="s">
        <v>128</v>
      </c>
      <c r="G49" s="75">
        <f>ROUNDDOWN('1-й лист'!I58/2,0)</f>
        <v>0</v>
      </c>
      <c r="H49" s="74"/>
      <c r="I49" s="75">
        <f>ROUNDDOWN('1-й лист'!J58/2,0)</f>
        <v>0</v>
      </c>
      <c r="J49" s="74"/>
    </row>
    <row r="50" spans="1:10" ht="29.4" customHeight="1">
      <c r="A50" s="74">
        <f t="shared" si="0"/>
        <v>45</v>
      </c>
      <c r="B50" s="38" t="s">
        <v>61</v>
      </c>
      <c r="C50" s="75">
        <f>ROUNDDOWN('1-й лист'!G59/2,0)</f>
        <v>0</v>
      </c>
      <c r="D50" s="48"/>
      <c r="E50" s="75">
        <f>ROUNDDOWN('1-й лист'!H59/2,0)</f>
        <v>31</v>
      </c>
      <c r="F50" s="74" t="s">
        <v>128</v>
      </c>
      <c r="G50" s="75">
        <f>ROUNDDOWN('1-й лист'!I59/2,0)</f>
        <v>5</v>
      </c>
      <c r="H50" s="74" t="s">
        <v>128</v>
      </c>
      <c r="I50" s="75">
        <f>ROUNDDOWN('1-й лист'!J59/2,0)</f>
        <v>38</v>
      </c>
      <c r="J50" s="74" t="s">
        <v>128</v>
      </c>
    </row>
    <row r="51" spans="1:10" ht="29.4" customHeight="1">
      <c r="A51" s="74">
        <f t="shared" si="0"/>
        <v>46</v>
      </c>
      <c r="B51" s="38" t="s">
        <v>62</v>
      </c>
      <c r="C51" s="75">
        <f>ROUNDDOWN('1-й лист'!G60/2,0)</f>
        <v>0</v>
      </c>
      <c r="D51" s="48"/>
      <c r="E51" s="75">
        <f>ROUNDDOWN('1-й лист'!H60/2,0)</f>
        <v>92</v>
      </c>
      <c r="F51" s="74" t="s">
        <v>128</v>
      </c>
      <c r="G51" s="75">
        <f>ROUNDDOWN('1-й лист'!I60/2,0)</f>
        <v>0</v>
      </c>
      <c r="H51" s="48"/>
      <c r="I51" s="75">
        <f>ROUNDDOWN('1-й лист'!J60/2,0)</f>
        <v>11</v>
      </c>
      <c r="J51" s="74" t="s">
        <v>128</v>
      </c>
    </row>
    <row r="52" spans="1:10" ht="29.4" customHeight="1">
      <c r="A52" s="74">
        <v>47</v>
      </c>
      <c r="B52" s="38" t="s">
        <v>107</v>
      </c>
      <c r="C52" s="75">
        <v>0</v>
      </c>
      <c r="D52" s="48"/>
      <c r="E52" s="75">
        <v>1</v>
      </c>
      <c r="F52" s="74" t="s">
        <v>121</v>
      </c>
      <c r="G52" s="75">
        <v>0</v>
      </c>
      <c r="H52" s="48"/>
      <c r="I52" s="75">
        <v>0</v>
      </c>
      <c r="J52" s="74"/>
    </row>
    <row r="53" spans="1:10" ht="29.4" customHeight="1">
      <c r="A53" s="74">
        <v>48</v>
      </c>
      <c r="B53" s="38" t="s">
        <v>67</v>
      </c>
      <c r="C53" s="75">
        <f>ROUNDDOWN('1-й лист'!G62/2,0)</f>
        <v>0</v>
      </c>
      <c r="D53" s="48"/>
      <c r="E53" s="75">
        <v>2</v>
      </c>
      <c r="F53" s="74" t="s">
        <v>129</v>
      </c>
      <c r="G53" s="75">
        <v>1</v>
      </c>
      <c r="H53" s="74" t="s">
        <v>129</v>
      </c>
      <c r="I53" s="75">
        <f>ROUNDDOWN('1-й лист'!J62/2,0)</f>
        <v>0</v>
      </c>
      <c r="J53" s="48"/>
    </row>
    <row r="54" spans="1:10" ht="29.4" customHeight="1">
      <c r="A54" s="74">
        <v>49</v>
      </c>
      <c r="B54" s="38" t="s">
        <v>63</v>
      </c>
      <c r="C54" s="75">
        <f>ROUNDDOWN('1-й лист'!G63/2,0)</f>
        <v>145</v>
      </c>
      <c r="D54" s="74" t="s">
        <v>128</v>
      </c>
      <c r="E54" s="75">
        <f>ROUNDDOWN('1-й лист'!H63/2,0)</f>
        <v>0</v>
      </c>
      <c r="F54" s="74"/>
      <c r="G54" s="75">
        <f>ROUNDDOWN('1-й лист'!I63/2,0)</f>
        <v>0</v>
      </c>
      <c r="H54" s="74"/>
      <c r="I54" s="75">
        <f>ROUNDDOWN('1-й лист'!J63/2,0)</f>
        <v>0</v>
      </c>
      <c r="J54" s="48"/>
    </row>
    <row r="55" spans="1:10" ht="29.4" customHeight="1">
      <c r="A55" s="74">
        <f t="shared" si="0"/>
        <v>50</v>
      </c>
      <c r="B55" s="38" t="s">
        <v>64</v>
      </c>
      <c r="C55" s="75">
        <f>ROUNDDOWN('1-й лист'!G64/2,0)</f>
        <v>0</v>
      </c>
      <c r="D55" s="74"/>
      <c r="E55" s="75">
        <f>ROUNDDOWN('1-й лист'!H64/2,0)</f>
        <v>6</v>
      </c>
      <c r="F55" s="74" t="s">
        <v>128</v>
      </c>
      <c r="G55" s="75">
        <f>ROUNDDOWN('1-й лист'!I64/2,0)</f>
        <v>1</v>
      </c>
      <c r="H55" s="74" t="s">
        <v>128</v>
      </c>
      <c r="I55" s="75">
        <f>ROUNDDOWN('1-й лист'!J64/2,0)</f>
        <v>0</v>
      </c>
      <c r="J55" s="48"/>
    </row>
    <row r="56" spans="1:10" ht="29.4" customHeight="1">
      <c r="A56" s="74">
        <v>51</v>
      </c>
      <c r="B56" s="38" t="s">
        <v>80</v>
      </c>
      <c r="C56" s="75">
        <f>ROUNDDOWN('1-й лист'!G65/2,0)</f>
        <v>0</v>
      </c>
      <c r="D56" s="48"/>
      <c r="E56" s="75">
        <v>1</v>
      </c>
      <c r="F56" s="74" t="s">
        <v>128</v>
      </c>
      <c r="G56" s="75">
        <f>ROUNDDOWN('1-й лист'!I65/2,0)</f>
        <v>0</v>
      </c>
      <c r="H56" s="48"/>
      <c r="I56" s="75">
        <f>ROUNDDOWN('1-й лист'!J65/2,0)</f>
        <v>0</v>
      </c>
      <c r="J56" s="74"/>
    </row>
    <row r="57" spans="1:10" ht="29.4" customHeight="1">
      <c r="A57" s="74">
        <v>52</v>
      </c>
      <c r="B57" s="38" t="s">
        <v>66</v>
      </c>
      <c r="C57" s="75">
        <f>ROUNDDOWN('1-й лист'!G66/2,0)</f>
        <v>0</v>
      </c>
      <c r="D57" s="48"/>
      <c r="E57" s="75">
        <f>ROUNDDOWN('1-й лист'!H66/2,0)</f>
        <v>0</v>
      </c>
      <c r="F57" s="48"/>
      <c r="G57" s="75">
        <f>ROUNDDOWN('1-й лист'!I66/2,0)</f>
        <v>2</v>
      </c>
      <c r="H57" s="74" t="s">
        <v>128</v>
      </c>
      <c r="I57" s="75">
        <f>ROUNDDOWN('1-й лист'!J66/2,0)</f>
        <v>0</v>
      </c>
      <c r="J57" s="48"/>
    </row>
    <row r="58" spans="1:10" ht="29.4" customHeight="1">
      <c r="A58" s="74">
        <v>53</v>
      </c>
      <c r="B58" s="38" t="s">
        <v>74</v>
      </c>
      <c r="C58" s="75">
        <f>ROUNDDOWN('1-й лист'!G60/2,0)</f>
        <v>0</v>
      </c>
      <c r="D58" s="48"/>
      <c r="E58" s="75">
        <v>2</v>
      </c>
      <c r="F58" s="74" t="s">
        <v>130</v>
      </c>
      <c r="G58" s="75">
        <f>ROUNDDOWN('1-й лист'!I60/2,0)</f>
        <v>0</v>
      </c>
      <c r="H58" s="74"/>
      <c r="I58" s="75">
        <v>0</v>
      </c>
      <c r="J58" s="48"/>
    </row>
    <row r="59" spans="1:10" ht="29.4" customHeight="1">
      <c r="A59" s="74">
        <v>54</v>
      </c>
      <c r="B59" s="38" t="s">
        <v>68</v>
      </c>
      <c r="C59" s="75">
        <f>ROUNDDOWN('1-й лист'!G68/2,0)</f>
        <v>0</v>
      </c>
      <c r="D59" s="48"/>
      <c r="E59" s="75">
        <f>ROUNDDOWN('1-й лист'!H68/2,0)</f>
        <v>2</v>
      </c>
      <c r="F59" s="74" t="s">
        <v>128</v>
      </c>
      <c r="G59" s="75">
        <f>ROUNDDOWN('1-й лист'!I68/2,0)</f>
        <v>0</v>
      </c>
      <c r="H59" s="74"/>
      <c r="I59" s="75">
        <f>ROUNDDOWN('1-й лист'!J68/2,0)</f>
        <v>0</v>
      </c>
      <c r="J59" s="48"/>
    </row>
    <row r="60" spans="1:10" ht="29.4" customHeight="1">
      <c r="A60" s="74">
        <f t="shared" si="0"/>
        <v>55</v>
      </c>
      <c r="B60" s="38" t="s">
        <v>69</v>
      </c>
      <c r="C60" s="75">
        <f>ROUNDDOWN('1-й лист'!G69/2,0)</f>
        <v>0</v>
      </c>
      <c r="D60" s="48"/>
      <c r="E60" s="75">
        <f>ROUNDDOWN('1-й лист'!H69/2,0)</f>
        <v>0</v>
      </c>
      <c r="F60" s="74"/>
      <c r="G60" s="75">
        <f>ROUNDDOWN('1-й лист'!I69/2,0)</f>
        <v>4</v>
      </c>
      <c r="H60" s="74" t="s">
        <v>128</v>
      </c>
      <c r="I60" s="75">
        <f>ROUNDDOWN('1-й лист'!J69/2,0)</f>
        <v>0</v>
      </c>
      <c r="J60" s="48"/>
    </row>
    <row r="61" spans="1:10" ht="29.4" customHeight="1">
      <c r="A61" s="74">
        <f t="shared" si="0"/>
        <v>56</v>
      </c>
      <c r="B61" s="38" t="s">
        <v>70</v>
      </c>
      <c r="C61" s="75">
        <f>ROUNDDOWN('1-й лист'!G70/2,0)</f>
        <v>0</v>
      </c>
      <c r="D61" s="48"/>
      <c r="E61" s="75">
        <f>ROUNDDOWN('1-й лист'!H70/2,0)</f>
        <v>0</v>
      </c>
      <c r="F61" s="74"/>
      <c r="G61" s="75">
        <f>ROUNDDOWN('1-й лист'!I70/2,0)</f>
        <v>1</v>
      </c>
      <c r="H61" s="74" t="s">
        <v>128</v>
      </c>
      <c r="I61" s="75">
        <f>ROUNDDOWN('1-й лист'!J70/2,0)</f>
        <v>0</v>
      </c>
      <c r="J61" s="48"/>
    </row>
    <row r="62" spans="1:10" ht="29.4" customHeight="1">
      <c r="A62" s="74">
        <v>57</v>
      </c>
      <c r="B62" s="38" t="s">
        <v>72</v>
      </c>
      <c r="C62" s="75">
        <f>ROUNDDOWN('1-й лист'!G71/2,0)</f>
        <v>0</v>
      </c>
      <c r="D62" s="48"/>
      <c r="E62" s="75">
        <f>ROUNDDOWN('1-й лист'!H71/2,0)</f>
        <v>1</v>
      </c>
      <c r="F62" s="74" t="s">
        <v>130</v>
      </c>
      <c r="G62" s="75">
        <f>ROUNDDOWN('1-й лист'!I71/2,0)</f>
        <v>2</v>
      </c>
      <c r="H62" s="74" t="s">
        <v>130</v>
      </c>
      <c r="I62" s="75">
        <f>ROUNDDOWN('1-й лист'!J71/2,0)</f>
        <v>0</v>
      </c>
      <c r="J62" s="48"/>
    </row>
    <row r="63" spans="1:10" ht="29.4" customHeight="1">
      <c r="A63" s="74">
        <f t="shared" si="0"/>
        <v>58</v>
      </c>
      <c r="B63" s="38" t="s">
        <v>73</v>
      </c>
      <c r="C63" s="75">
        <f>ROUNDDOWN('1-й лист'!G72/2,0)</f>
        <v>0</v>
      </c>
      <c r="D63" s="48"/>
      <c r="E63" s="75">
        <f>ROUNDDOWN('1-й лист'!H72/2,0)</f>
        <v>15</v>
      </c>
      <c r="F63" s="74" t="s">
        <v>130</v>
      </c>
      <c r="G63" s="75">
        <f>ROUNDDOWN('1-й лист'!I72/2,0)</f>
        <v>2</v>
      </c>
      <c r="H63" s="74" t="s">
        <v>130</v>
      </c>
      <c r="I63" s="75">
        <f>ROUNDDOWN('1-й лист'!J72/2,0)</f>
        <v>0</v>
      </c>
      <c r="J63" s="48"/>
    </row>
    <row r="64" spans="1:10" ht="29.4" customHeight="1">
      <c r="A64" s="74">
        <v>59</v>
      </c>
      <c r="B64" s="38" t="s">
        <v>75</v>
      </c>
      <c r="C64" s="75">
        <f>ROUNDDOWN('1-й лист'!G73/2,0)</f>
        <v>0</v>
      </c>
      <c r="D64" s="48"/>
      <c r="E64" s="75">
        <f>ROUNDDOWN('1-й лист'!H73/2,0)</f>
        <v>0</v>
      </c>
      <c r="F64" s="74"/>
      <c r="G64" s="75">
        <v>1</v>
      </c>
      <c r="H64" s="74" t="s">
        <v>121</v>
      </c>
      <c r="I64" s="75">
        <f>ROUNDDOWN('1-й лист'!J73/2,0)</f>
        <v>0</v>
      </c>
      <c r="J64" s="48"/>
    </row>
    <row r="65" spans="1:13" ht="29.4" customHeight="1">
      <c r="A65" s="74">
        <v>60</v>
      </c>
      <c r="B65" s="38" t="s">
        <v>82</v>
      </c>
      <c r="C65" s="75">
        <f>ROUNDDOWN('1-й лист'!G66/2,0)</f>
        <v>0</v>
      </c>
      <c r="D65" s="48"/>
      <c r="E65" s="75">
        <v>1</v>
      </c>
      <c r="F65" s="74" t="s">
        <v>121</v>
      </c>
      <c r="G65" s="75">
        <v>0</v>
      </c>
      <c r="H65" s="74"/>
      <c r="I65" s="75">
        <f>ROUNDDOWN('1-й лист'!J66/2,0)</f>
        <v>0</v>
      </c>
      <c r="J65" s="48"/>
    </row>
    <row r="66" spans="1:13" ht="29.4" customHeight="1">
      <c r="A66" s="74">
        <v>61</v>
      </c>
      <c r="B66" s="38" t="s">
        <v>88</v>
      </c>
      <c r="C66" s="75">
        <v>0</v>
      </c>
      <c r="D66" s="48"/>
      <c r="E66" s="75">
        <v>0</v>
      </c>
      <c r="F66" s="74"/>
      <c r="G66" s="75">
        <v>1</v>
      </c>
      <c r="H66" s="74" t="s">
        <v>121</v>
      </c>
      <c r="I66" s="75">
        <v>0</v>
      </c>
      <c r="J66" s="48"/>
    </row>
    <row r="67" spans="1:13" ht="29.4" customHeight="1">
      <c r="A67" s="74">
        <v>62</v>
      </c>
      <c r="B67" s="38" t="s">
        <v>78</v>
      </c>
      <c r="C67" s="75">
        <f>ROUNDDOWN('1-й лист'!G76/2,0)</f>
        <v>0</v>
      </c>
      <c r="D67" s="48"/>
      <c r="E67" s="75">
        <v>0</v>
      </c>
      <c r="F67" s="74"/>
      <c r="G67" s="75">
        <v>1</v>
      </c>
      <c r="H67" s="74" t="s">
        <v>121</v>
      </c>
      <c r="I67" s="75">
        <f>ROUNDDOWN('1-й лист'!J76/2,0)</f>
        <v>0</v>
      </c>
      <c r="J67" s="48"/>
    </row>
    <row r="68" spans="1:13" ht="29.4" customHeight="1">
      <c r="A68" s="74">
        <f t="shared" ref="A68:A81" si="1">A67+1</f>
        <v>63</v>
      </c>
      <c r="B68" s="38" t="s">
        <v>79</v>
      </c>
      <c r="C68" s="75">
        <f>ROUNDDOWN('1-й лист'!G77/2,0)</f>
        <v>0</v>
      </c>
      <c r="D68" s="48"/>
      <c r="E68" s="75">
        <f>ROUNDDOWN('1-й лист'!H77/2,0)</f>
        <v>0</v>
      </c>
      <c r="F68" s="74"/>
      <c r="G68" s="75">
        <v>2</v>
      </c>
      <c r="H68" s="74" t="s">
        <v>130</v>
      </c>
      <c r="I68" s="75">
        <f>ROUNDDOWN('1-й лист'!J77/2,0)</f>
        <v>0</v>
      </c>
      <c r="J68" s="48"/>
    </row>
    <row r="69" spans="1:13" ht="29.4" customHeight="1">
      <c r="A69" s="74">
        <v>64</v>
      </c>
      <c r="B69" s="38" t="s">
        <v>81</v>
      </c>
      <c r="C69" s="75">
        <f>ROUNDDOWN('1-й лист'!G78/2,0)</f>
        <v>0</v>
      </c>
      <c r="D69" s="48"/>
      <c r="E69" s="75">
        <f>ROUNDDOWN('1-й лист'!H78/2,0)</f>
        <v>0</v>
      </c>
      <c r="F69" s="74"/>
      <c r="G69" s="75">
        <f>ROUNDDOWN('1-й лист'!I78/2,0)</f>
        <v>2</v>
      </c>
      <c r="H69" s="74" t="s">
        <v>130</v>
      </c>
      <c r="I69" s="75">
        <f>ROUNDDOWN('1-й лист'!J78/2,0)</f>
        <v>0</v>
      </c>
      <c r="J69" s="48"/>
    </row>
    <row r="70" spans="1:13" ht="29.4" customHeight="1">
      <c r="A70" s="74">
        <v>65</v>
      </c>
      <c r="B70" s="38" t="s">
        <v>85</v>
      </c>
      <c r="C70" s="75">
        <f>ROUNDDOWN('1-й лист'!G74/2,0)</f>
        <v>0</v>
      </c>
      <c r="D70" s="48"/>
      <c r="E70" s="75">
        <v>0</v>
      </c>
      <c r="F70" s="74"/>
      <c r="G70" s="75">
        <v>1</v>
      </c>
      <c r="H70" s="74" t="s">
        <v>121</v>
      </c>
      <c r="I70" s="75">
        <f>ROUNDDOWN('1-й лист'!J74/2,0)</f>
        <v>0</v>
      </c>
      <c r="J70" s="48"/>
    </row>
    <row r="71" spans="1:13" ht="29.4" customHeight="1">
      <c r="A71" s="74">
        <v>66</v>
      </c>
      <c r="B71" s="38" t="s">
        <v>86</v>
      </c>
      <c r="C71" s="75">
        <f>ROUNDDOWN('1-й лист'!G74/2,0)</f>
        <v>0</v>
      </c>
      <c r="D71" s="48"/>
      <c r="E71" s="75">
        <v>3</v>
      </c>
      <c r="F71" s="76" t="s">
        <v>121</v>
      </c>
      <c r="G71" s="75">
        <v>1</v>
      </c>
      <c r="H71" s="74" t="s">
        <v>121</v>
      </c>
      <c r="I71" s="75">
        <f>ROUNDDOWN('1-й лист'!J74/2,0)</f>
        <v>0</v>
      </c>
      <c r="J71" s="48"/>
    </row>
    <row r="72" spans="1:13" ht="29.4" customHeight="1">
      <c r="A72" s="74">
        <v>67</v>
      </c>
      <c r="B72" s="38" t="s">
        <v>84</v>
      </c>
      <c r="C72" s="75">
        <f>ROUNDDOWN('1-й лист'!G81/2,0)</f>
        <v>0</v>
      </c>
      <c r="D72" s="48"/>
      <c r="E72" s="75">
        <v>1</v>
      </c>
      <c r="F72" s="74" t="s">
        <v>121</v>
      </c>
      <c r="G72" s="75">
        <f>ROUNDDOWN('1-й лист'!I81/2,0)</f>
        <v>0</v>
      </c>
      <c r="H72" s="74"/>
      <c r="I72" s="75">
        <f>ROUNDDOWN('1-й лист'!J81/2,0)</f>
        <v>0</v>
      </c>
      <c r="J72" s="48"/>
    </row>
    <row r="73" spans="1:13" ht="29.4" customHeight="1">
      <c r="A73" s="74">
        <v>68</v>
      </c>
      <c r="B73" s="37" t="s">
        <v>76</v>
      </c>
      <c r="C73" s="75">
        <v>0</v>
      </c>
      <c r="D73" s="48"/>
      <c r="E73" s="75">
        <v>1</v>
      </c>
      <c r="F73" s="74" t="s">
        <v>130</v>
      </c>
      <c r="G73" s="75">
        <v>0</v>
      </c>
      <c r="H73" s="74"/>
      <c r="I73" s="75">
        <v>0</v>
      </c>
      <c r="J73" s="48"/>
    </row>
    <row r="74" spans="1:13" ht="29.4" customHeight="1">
      <c r="A74" s="74">
        <v>69</v>
      </c>
      <c r="B74" s="37" t="s">
        <v>71</v>
      </c>
      <c r="C74" s="50">
        <v>0</v>
      </c>
      <c r="D74" s="50"/>
      <c r="E74" s="50">
        <v>1</v>
      </c>
      <c r="F74" s="53" t="s">
        <v>121</v>
      </c>
      <c r="G74" s="50">
        <v>0</v>
      </c>
      <c r="H74" s="53"/>
      <c r="I74" s="50">
        <v>0</v>
      </c>
      <c r="J74" s="48"/>
    </row>
    <row r="75" spans="1:13" ht="29.4" customHeight="1">
      <c r="A75" s="74">
        <v>70</v>
      </c>
      <c r="B75" s="38" t="s">
        <v>83</v>
      </c>
      <c r="C75" s="75">
        <f>ROUNDDOWN('1-й лист'!G84/2,0)</f>
        <v>0</v>
      </c>
      <c r="D75" s="48"/>
      <c r="E75" s="75">
        <v>1</v>
      </c>
      <c r="F75" s="48" t="s">
        <v>121</v>
      </c>
      <c r="G75" s="75">
        <f>ROUNDDOWN('1-й лист'!I84/2,0)</f>
        <v>0</v>
      </c>
      <c r="H75" s="74"/>
      <c r="I75" s="75">
        <f>ROUNDDOWN('1-й лист'!J84/2,0)</f>
        <v>0</v>
      </c>
      <c r="J75" s="48"/>
    </row>
    <row r="76" spans="1:13" ht="29.4" customHeight="1">
      <c r="A76" s="74">
        <v>71</v>
      </c>
      <c r="B76" s="38" t="s">
        <v>89</v>
      </c>
      <c r="C76" s="75">
        <f>ROUNDDOWN('1-й лист'!G85/2,0)</f>
        <v>0</v>
      </c>
      <c r="D76" s="48"/>
      <c r="E76" s="75">
        <v>1</v>
      </c>
      <c r="F76" s="74" t="s">
        <v>121</v>
      </c>
      <c r="G76" s="75">
        <f>ROUNDDOWN('1-й лист'!I85/2,0)</f>
        <v>0</v>
      </c>
      <c r="H76" s="74"/>
      <c r="I76" s="75">
        <f>ROUNDDOWN('1-й лист'!J85/2,0)</f>
        <v>0</v>
      </c>
      <c r="J76" s="48"/>
    </row>
    <row r="77" spans="1:13" ht="29.4" customHeight="1">
      <c r="A77" s="74">
        <v>72</v>
      </c>
      <c r="B77" s="52" t="s">
        <v>22</v>
      </c>
      <c r="C77" s="75">
        <f>ROUNDDOWN('1-й лист'!G86/2,0)</f>
        <v>0</v>
      </c>
      <c r="D77" s="48"/>
      <c r="E77" s="75">
        <f>ROUNDDOWN('1-й лист'!H86/2,0)</f>
        <v>0</v>
      </c>
      <c r="F77" s="48"/>
      <c r="G77" s="75">
        <f>ROUNDDOWN('1-й лист'!I86/2,0)</f>
        <v>0</v>
      </c>
      <c r="H77" s="74"/>
      <c r="I77" s="75">
        <f>ROUNDDOWN('1-й лист'!J86/2,0)</f>
        <v>9</v>
      </c>
      <c r="J77" s="74" t="s">
        <v>121</v>
      </c>
    </row>
    <row r="78" spans="1:13" ht="29.4" customHeight="1">
      <c r="A78" s="74">
        <v>73</v>
      </c>
      <c r="B78" s="38" t="s">
        <v>41</v>
      </c>
      <c r="C78" s="75">
        <v>0</v>
      </c>
      <c r="D78" s="48"/>
      <c r="E78" s="75">
        <v>0</v>
      </c>
      <c r="F78" s="48"/>
      <c r="G78" s="75">
        <v>0</v>
      </c>
      <c r="H78" s="74"/>
      <c r="I78" s="75">
        <v>2</v>
      </c>
      <c r="J78" s="74" t="s">
        <v>121</v>
      </c>
    </row>
    <row r="79" spans="1:13" ht="29.4" customHeight="1">
      <c r="A79" s="74">
        <v>74</v>
      </c>
      <c r="B79" s="38" t="s">
        <v>87</v>
      </c>
      <c r="C79" s="75">
        <f>ROUNDDOWN('1-й лист'!G88/2,0)</f>
        <v>0</v>
      </c>
      <c r="D79" s="48"/>
      <c r="E79" s="75">
        <v>1</v>
      </c>
      <c r="F79" s="74" t="s">
        <v>121</v>
      </c>
      <c r="G79" s="75">
        <f>ROUNDDOWN('1-й лист'!I88/2,0)</f>
        <v>0</v>
      </c>
      <c r="H79" s="74"/>
      <c r="I79" s="75">
        <f>ROUNDDOWN('1-й лист'!J88/2,0)</f>
        <v>0</v>
      </c>
      <c r="J79" s="74"/>
      <c r="M79" s="77"/>
    </row>
    <row r="80" spans="1:13" ht="29.4" customHeight="1">
      <c r="A80" s="74">
        <v>75</v>
      </c>
      <c r="B80" s="38" t="s">
        <v>90</v>
      </c>
      <c r="C80" s="75">
        <f>ROUNDDOWN('1-й лист'!G89/2,0)</f>
        <v>0</v>
      </c>
      <c r="D80" s="78"/>
      <c r="E80" s="75">
        <v>1</v>
      </c>
      <c r="F80" s="76" t="s">
        <v>121</v>
      </c>
      <c r="G80" s="75">
        <f>ROUNDDOWN('1-й лист'!I89/2,0)</f>
        <v>0</v>
      </c>
      <c r="H80" s="74"/>
      <c r="I80" s="75">
        <f>ROUNDDOWN('1-й лист'!J89/2,0)</f>
        <v>0</v>
      </c>
      <c r="J80" s="74"/>
      <c r="M80" s="77"/>
    </row>
    <row r="81" spans="1:13" ht="29.4" customHeight="1">
      <c r="A81" s="74">
        <f t="shared" si="1"/>
        <v>76</v>
      </c>
      <c r="B81" s="38" t="s">
        <v>91</v>
      </c>
      <c r="C81" s="75">
        <f>ROUNDDOWN('1-й лист'!G90/2,0)</f>
        <v>0</v>
      </c>
      <c r="D81" s="48"/>
      <c r="E81" s="75">
        <v>1</v>
      </c>
      <c r="F81" s="74" t="s">
        <v>121</v>
      </c>
      <c r="G81" s="75">
        <f>ROUNDDOWN('1-й лист'!I90/2,0)</f>
        <v>0</v>
      </c>
      <c r="H81" s="74"/>
      <c r="I81" s="75">
        <f>ROUNDDOWN('1-й лист'!J90/2,0)</f>
        <v>0</v>
      </c>
      <c r="J81" s="74"/>
      <c r="M81" s="77"/>
    </row>
    <row r="82" spans="1:13" ht="29.4" customHeight="1">
      <c r="A82" s="74">
        <v>77</v>
      </c>
      <c r="B82" s="38" t="s">
        <v>92</v>
      </c>
      <c r="C82" s="75">
        <f>ROUNDDOWN('1-й лист'!G91/2,0)</f>
        <v>0</v>
      </c>
      <c r="D82" s="48"/>
      <c r="E82" s="75">
        <f>ROUNDDOWN('1-й лист'!H91/2,0)</f>
        <v>0</v>
      </c>
      <c r="F82" s="74"/>
      <c r="G82" s="75">
        <v>1</v>
      </c>
      <c r="H82" s="74" t="s">
        <v>121</v>
      </c>
      <c r="I82" s="75">
        <f>ROUNDDOWN('1-й лист'!J91/2,0)</f>
        <v>0</v>
      </c>
      <c r="J82" s="74"/>
      <c r="M82" s="77"/>
    </row>
    <row r="83" spans="1:13" ht="29.4" customHeight="1">
      <c r="A83" s="74">
        <v>78</v>
      </c>
      <c r="B83" s="79" t="s">
        <v>77</v>
      </c>
      <c r="C83" s="75">
        <v>0</v>
      </c>
      <c r="D83" s="48"/>
      <c r="E83" s="75">
        <v>2</v>
      </c>
      <c r="F83" s="74" t="s">
        <v>130</v>
      </c>
      <c r="G83" s="75">
        <v>0</v>
      </c>
      <c r="H83" s="74"/>
      <c r="I83" s="75">
        <v>0</v>
      </c>
      <c r="J83" s="74"/>
      <c r="M83" s="77"/>
    </row>
    <row r="84" spans="1:13" ht="29.4" customHeight="1">
      <c r="A84" s="74">
        <v>79</v>
      </c>
      <c r="B84" s="38" t="s">
        <v>28</v>
      </c>
      <c r="C84" s="75">
        <v>0</v>
      </c>
      <c r="D84" s="74"/>
      <c r="E84" s="75">
        <v>10</v>
      </c>
      <c r="F84" s="74" t="s">
        <v>121</v>
      </c>
      <c r="G84" s="75">
        <v>2</v>
      </c>
      <c r="H84" s="74" t="s">
        <v>121</v>
      </c>
      <c r="I84" s="75">
        <v>10</v>
      </c>
      <c r="J84" s="74" t="s">
        <v>121</v>
      </c>
      <c r="M84" s="77"/>
    </row>
    <row r="85" spans="1:13" ht="29.4" customHeight="1">
      <c r="A85" s="74">
        <v>80</v>
      </c>
      <c r="B85" s="38" t="s">
        <v>110</v>
      </c>
      <c r="C85" s="75">
        <v>0</v>
      </c>
      <c r="D85" s="74"/>
      <c r="E85" s="75">
        <v>0</v>
      </c>
      <c r="F85" s="74"/>
      <c r="G85" s="75">
        <v>1</v>
      </c>
      <c r="H85" s="74" t="s">
        <v>121</v>
      </c>
      <c r="I85" s="75">
        <v>0</v>
      </c>
      <c r="J85" s="74"/>
      <c r="M85" s="77"/>
    </row>
    <row r="86" spans="1:13" ht="29.4" customHeight="1">
      <c r="A86" s="74">
        <v>81</v>
      </c>
      <c r="B86" s="38" t="s">
        <v>111</v>
      </c>
      <c r="C86" s="75">
        <v>0</v>
      </c>
      <c r="D86" s="74"/>
      <c r="E86" s="75">
        <v>1</v>
      </c>
      <c r="F86" s="74" t="s">
        <v>121</v>
      </c>
      <c r="G86" s="75">
        <v>0</v>
      </c>
      <c r="H86" s="74"/>
      <c r="I86" s="75">
        <v>0</v>
      </c>
      <c r="J86" s="74"/>
      <c r="M86" s="77"/>
    </row>
    <row r="87" spans="1:13" ht="29.4" customHeight="1">
      <c r="A87" s="74">
        <v>82</v>
      </c>
      <c r="B87" s="38" t="s">
        <v>112</v>
      </c>
      <c r="C87" s="75">
        <v>0</v>
      </c>
      <c r="D87" s="74"/>
      <c r="E87" s="75">
        <v>0</v>
      </c>
      <c r="F87" s="74"/>
      <c r="G87" s="75">
        <v>1</v>
      </c>
      <c r="H87" s="74" t="s">
        <v>121</v>
      </c>
      <c r="I87" s="75">
        <v>0</v>
      </c>
      <c r="J87" s="74"/>
      <c r="M87" s="77"/>
    </row>
    <row r="88" spans="1:13" ht="29.4" customHeight="1">
      <c r="A88" s="74">
        <v>83</v>
      </c>
      <c r="B88" s="38" t="s">
        <v>113</v>
      </c>
      <c r="C88" s="75">
        <v>0</v>
      </c>
      <c r="D88" s="74"/>
      <c r="E88" s="75">
        <v>0</v>
      </c>
      <c r="F88" s="74"/>
      <c r="G88" s="75">
        <v>1</v>
      </c>
      <c r="H88" s="74" t="s">
        <v>121</v>
      </c>
      <c r="I88" s="75">
        <v>0</v>
      </c>
      <c r="J88" s="74"/>
      <c r="M88" s="77"/>
    </row>
    <row r="89" spans="1:13" ht="29.4" customHeight="1">
      <c r="A89" s="74">
        <v>84</v>
      </c>
      <c r="B89" s="38" t="s">
        <v>114</v>
      </c>
      <c r="C89" s="75">
        <v>0</v>
      </c>
      <c r="D89" s="74"/>
      <c r="E89" s="75">
        <v>6</v>
      </c>
      <c r="F89" s="74" t="s">
        <v>130</v>
      </c>
      <c r="G89" s="75">
        <v>0</v>
      </c>
      <c r="H89" s="74"/>
      <c r="I89" s="75">
        <v>0</v>
      </c>
      <c r="J89" s="74"/>
      <c r="M89" s="77"/>
    </row>
    <row r="90" spans="1:13" ht="29.4" customHeight="1">
      <c r="A90" s="74">
        <v>85</v>
      </c>
      <c r="B90" s="38" t="s">
        <v>115</v>
      </c>
      <c r="C90" s="75">
        <v>0</v>
      </c>
      <c r="D90" s="74"/>
      <c r="E90" s="75">
        <v>1</v>
      </c>
      <c r="F90" s="74" t="s">
        <v>121</v>
      </c>
      <c r="G90" s="75">
        <v>0</v>
      </c>
      <c r="H90" s="74"/>
      <c r="I90" s="75">
        <v>0</v>
      </c>
      <c r="J90" s="74"/>
      <c r="M90" s="77"/>
    </row>
    <row r="91" spans="1:13" ht="29.4" customHeight="1">
      <c r="A91" s="74">
        <v>86</v>
      </c>
      <c r="B91" s="37" t="s">
        <v>131</v>
      </c>
      <c r="C91" s="75">
        <v>0</v>
      </c>
      <c r="D91" s="74"/>
      <c r="E91" s="75">
        <v>0</v>
      </c>
      <c r="F91" s="74"/>
      <c r="G91" s="75">
        <v>1</v>
      </c>
      <c r="H91" s="74" t="s">
        <v>121</v>
      </c>
      <c r="I91" s="75">
        <v>0</v>
      </c>
      <c r="J91" s="74"/>
      <c r="M91" s="77"/>
    </row>
    <row r="93" spans="1:13" ht="29.4" customHeight="1">
      <c r="B93" s="80" t="s">
        <v>93</v>
      </c>
      <c r="C93" s="81"/>
      <c r="D93" s="110" t="s">
        <v>94</v>
      </c>
      <c r="E93" s="110"/>
      <c r="F93" s="110"/>
    </row>
    <row r="94" spans="1:13" ht="29.4" customHeight="1">
      <c r="B94" s="80" t="s">
        <v>100</v>
      </c>
      <c r="C94" s="82"/>
      <c r="D94" s="83" t="s">
        <v>96</v>
      </c>
      <c r="E94" s="83"/>
      <c r="F94" s="44"/>
    </row>
    <row r="95" spans="1:13" ht="29.4" customHeight="1">
      <c r="B95" s="80"/>
      <c r="C95" s="44"/>
      <c r="D95" s="44"/>
      <c r="E95" s="44"/>
      <c r="F95" s="44"/>
    </row>
    <row r="96" spans="1:13" ht="29.4" customHeight="1">
      <c r="B96" s="84"/>
      <c r="C96" s="44"/>
      <c r="D96" s="44"/>
      <c r="E96" s="44"/>
      <c r="F96" s="44"/>
    </row>
    <row r="97" spans="2:6" ht="29.4" customHeight="1">
      <c r="B97" s="44" t="s">
        <v>97</v>
      </c>
      <c r="C97" s="44"/>
      <c r="D97" s="44"/>
      <c r="E97" s="44"/>
      <c r="F97" s="44"/>
    </row>
  </sheetData>
  <mergeCells count="9">
    <mergeCell ref="D93:F93"/>
    <mergeCell ref="B1:J1"/>
    <mergeCell ref="A3:A5"/>
    <mergeCell ref="B3:B5"/>
    <mergeCell ref="C3:J3"/>
    <mergeCell ref="C4:D4"/>
    <mergeCell ref="E4:F4"/>
    <mergeCell ref="G4:H4"/>
    <mergeCell ref="I4:J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1-й лист</vt:lpstr>
      <vt:lpstr>1 ПОЛУГОДИЕ</vt:lpstr>
      <vt:lpstr>2 ПОЛУГОДИЕ</vt:lpstr>
      <vt:lpstr>'1 ПОЛУГОДИЕ'!Область_печати</vt:lpstr>
      <vt:lpstr>'1-й лист'!Область_печати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Леонова</cp:lastModifiedBy>
  <cp:revision/>
  <cp:lastPrinted>2024-02-12T12:15:07Z</cp:lastPrinted>
  <dcterms:created xsi:type="dcterms:W3CDTF">2011-10-14T07:11:28Z</dcterms:created>
  <dcterms:modified xsi:type="dcterms:W3CDTF">2024-02-13T14:21:43Z</dcterms:modified>
</cp:coreProperties>
</file>