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1005" windowWidth="19425" windowHeight="11025"/>
  </bookViews>
  <sheets>
    <sheet name="приложение 1 " sheetId="6" r:id="rId1"/>
  </sheets>
  <definedNames>
    <definedName name="_xlnm.Print_Titles" localSheetId="0">'приложение 1 '!$5:$5</definedName>
  </definedNames>
  <calcPr calcId="125725"/>
</workbook>
</file>

<file path=xl/calcChain.xml><?xml version="1.0" encoding="utf-8"?>
<calcChain xmlns="http://schemas.openxmlformats.org/spreadsheetml/2006/main">
  <c r="F73" i="6"/>
  <c r="F63"/>
  <c r="F41"/>
  <c r="F33"/>
  <c r="F30"/>
  <c r="F28"/>
  <c r="D73"/>
  <c r="D72"/>
  <c r="F72" s="1"/>
  <c r="F71"/>
  <c r="F70"/>
  <c r="F69"/>
  <c r="F68"/>
  <c r="D67"/>
  <c r="F67" s="1"/>
  <c r="F66"/>
  <c r="F65"/>
  <c r="F64"/>
  <c r="D62"/>
  <c r="F62" s="1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D40"/>
  <c r="F40" s="1"/>
  <c r="F39"/>
  <c r="F38"/>
  <c r="F37"/>
  <c r="F36"/>
  <c r="D35"/>
  <c r="F35" s="1"/>
  <c r="D34"/>
  <c r="F34" s="1"/>
  <c r="D32"/>
  <c r="F32" s="1"/>
  <c r="D31"/>
  <c r="F31" s="1"/>
  <c r="D30"/>
  <c r="F29"/>
  <c r="F27"/>
  <c r="D26"/>
  <c r="F26" s="1"/>
  <c r="F25"/>
  <c r="F24"/>
  <c r="F23"/>
  <c r="F22"/>
  <c r="F21"/>
  <c r="F20"/>
  <c r="F19"/>
  <c r="F18"/>
  <c r="F17"/>
  <c r="F16"/>
  <c r="F15"/>
  <c r="F14"/>
  <c r="F13"/>
  <c r="F12"/>
  <c r="F11"/>
  <c r="D10"/>
  <c r="F10" s="1"/>
  <c r="F9"/>
  <c r="F8"/>
  <c r="D7"/>
  <c r="F7" s="1"/>
  <c r="F6"/>
  <c r="D63" l="1"/>
  <c r="D33"/>
  <c r="D28"/>
  <c r="D41"/>
  <c r="F74" l="1"/>
  <c r="D74"/>
</calcChain>
</file>

<file path=xl/sharedStrings.xml><?xml version="1.0" encoding="utf-8"?>
<sst xmlns="http://schemas.openxmlformats.org/spreadsheetml/2006/main" count="47" uniqueCount="31">
  <si>
    <t>№ группы ВМП</t>
  </si>
  <si>
    <t>Количество случаев</t>
  </si>
  <si>
    <t>Норматив финансовых затрат на единицу объема медицинской помощи, руб.</t>
  </si>
  <si>
    <t xml:space="preserve">Сумма, руб. </t>
  </si>
  <si>
    <t>ОГБУЗ "Смоленская областная клиническая больница"</t>
  </si>
  <si>
    <t>ОГБУЗ "Смоленская областная детская клиническая больница"</t>
  </si>
  <si>
    <t>ОГБУЗ "Смоленский областной онкологический диспансер"</t>
  </si>
  <si>
    <t>ОГБУЗ "Клиническая больница №1"</t>
  </si>
  <si>
    <t>ОГБУЗ "Клиническая больница скорой медицинской помощи"</t>
  </si>
  <si>
    <t xml:space="preserve">Приложение №1 </t>
  </si>
  <si>
    <t>Наименование медицинской организации</t>
  </si>
  <si>
    <t>Профиль медицинской помощи</t>
  </si>
  <si>
    <t>Гастроэнтерология</t>
  </si>
  <si>
    <t>Нейрохирургия</t>
  </si>
  <si>
    <t>Сердечно-сосудистая хирургия</t>
  </si>
  <si>
    <t>Травматология и ортопедия</t>
  </si>
  <si>
    <t>Офтальмология</t>
  </si>
  <si>
    <t>Онкология</t>
  </si>
  <si>
    <t>Неонаталогия</t>
  </si>
  <si>
    <t>Эндокринология</t>
  </si>
  <si>
    <t>Акушерство и гинекология</t>
  </si>
  <si>
    <t>Урология</t>
  </si>
  <si>
    <t>Ревматология</t>
  </si>
  <si>
    <t>Хирургия</t>
  </si>
  <si>
    <t>Гематология</t>
  </si>
  <si>
    <t>Объемы и стоимость  законченных случаев лечения заболеваний в стационарных условиях с применением методов высокотехнологичной медицинской помощи  на 2024 год</t>
  </si>
  <si>
    <t>Дерматовенерология</t>
  </si>
  <si>
    <t>ЧУЗ "Клиническая больница "РЖД-МЕДИЦИНА" города Смоленск"</t>
  </si>
  <si>
    <t>ВСЕГО:</t>
  </si>
  <si>
    <t>Итого:</t>
  </si>
  <si>
    <t xml:space="preserve">к Решению Комиссии по разработке Территориальной программы ОМС на 2024 год от 31.07.2024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</si>
</sst>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7" fillId="0" borderId="0" xfId="0" applyFont="1"/>
    <xf numFmtId="3" fontId="8" fillId="3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/>
    </xf>
    <xf numFmtId="0" fontId="10" fillId="4" borderId="4" xfId="0" applyFont="1" applyFill="1" applyBorder="1" applyAlignment="1">
      <alignment horizontal="left" vertical="center"/>
    </xf>
    <xf numFmtId="1" fontId="10" fillId="4" borderId="1" xfId="0" applyNumberFormat="1" applyFont="1" applyFill="1" applyBorder="1" applyAlignment="1">
      <alignment horizontal="center"/>
    </xf>
    <xf numFmtId="3" fontId="10" fillId="4" borderId="1" xfId="0" applyNumberFormat="1" applyFont="1" applyFill="1" applyBorder="1" applyAlignment="1">
      <alignment horizontal="center"/>
    </xf>
    <xf numFmtId="3" fontId="10" fillId="4" borderId="8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3" fontId="4" fillId="5" borderId="0" xfId="0" applyNumberFormat="1" applyFont="1" applyFill="1" applyAlignment="1">
      <alignment horizontal="center" vertical="center"/>
    </xf>
    <xf numFmtId="3" fontId="4" fillId="5" borderId="1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/>
    <xf numFmtId="0" fontId="10" fillId="0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F81"/>
  <sheetViews>
    <sheetView tabSelected="1" topLeftCell="A22" zoomScale="70" zoomScaleNormal="70" workbookViewId="0">
      <selection activeCell="L29" sqref="L29"/>
    </sheetView>
  </sheetViews>
  <sheetFormatPr defaultColWidth="9.42578125" defaultRowHeight="15"/>
  <cols>
    <col min="1" max="1" width="35.85546875" style="1" customWidth="1"/>
    <col min="2" max="2" width="27.5703125" style="2" customWidth="1"/>
    <col min="3" max="3" width="11.42578125" style="5" customWidth="1"/>
    <col min="4" max="4" width="15.5703125" style="1" customWidth="1"/>
    <col min="5" max="5" width="21.5703125" style="1" customWidth="1"/>
    <col min="6" max="6" width="25.140625" style="1" customWidth="1"/>
    <col min="7" max="7" width="22.28515625" style="1" customWidth="1"/>
    <col min="8" max="16384" width="9.42578125" style="1"/>
  </cols>
  <sheetData>
    <row r="1" spans="1:6" s="7" customFormat="1">
      <c r="A1" s="60" t="s">
        <v>9</v>
      </c>
      <c r="B1" s="60"/>
      <c r="C1" s="60"/>
      <c r="D1" s="60"/>
      <c r="E1" s="60"/>
      <c r="F1" s="60"/>
    </row>
    <row r="2" spans="1:6" s="7" customFormat="1" ht="33" customHeight="1">
      <c r="A2" s="61" t="s">
        <v>30</v>
      </c>
      <c r="B2" s="61"/>
      <c r="C2" s="61"/>
      <c r="D2" s="61"/>
      <c r="E2" s="61"/>
      <c r="F2" s="61"/>
    </row>
    <row r="3" spans="1:6" ht="14.85" customHeight="1">
      <c r="A3" s="62" t="s">
        <v>25</v>
      </c>
      <c r="B3" s="62"/>
      <c r="C3" s="62"/>
      <c r="D3" s="62"/>
      <c r="E3" s="62"/>
      <c r="F3" s="62"/>
    </row>
    <row r="4" spans="1:6" ht="50.25" customHeight="1">
      <c r="A4" s="62"/>
      <c r="B4" s="62"/>
      <c r="C4" s="62"/>
      <c r="D4" s="62"/>
      <c r="E4" s="62"/>
      <c r="F4" s="62"/>
    </row>
    <row r="5" spans="1:6" ht="81.75" customHeight="1">
      <c r="A5" s="9" t="s">
        <v>10</v>
      </c>
      <c r="B5" s="9" t="s">
        <v>11</v>
      </c>
      <c r="C5" s="3" t="s">
        <v>0</v>
      </c>
      <c r="D5" s="3" t="s">
        <v>1</v>
      </c>
      <c r="E5" s="4" t="s">
        <v>2</v>
      </c>
      <c r="F5" s="4" t="s">
        <v>3</v>
      </c>
    </row>
    <row r="6" spans="1:6" ht="19.350000000000001" customHeight="1">
      <c r="A6" s="63" t="s">
        <v>4</v>
      </c>
      <c r="B6" s="35" t="s">
        <v>12</v>
      </c>
      <c r="C6" s="10">
        <v>5</v>
      </c>
      <c r="D6" s="11">
        <v>14</v>
      </c>
      <c r="E6" s="11">
        <v>164546</v>
      </c>
      <c r="F6" s="11">
        <f>D6*E6</f>
        <v>2303644</v>
      </c>
    </row>
    <row r="7" spans="1:6" ht="19.350000000000001" customHeight="1">
      <c r="A7" s="63"/>
      <c r="B7" s="64" t="s">
        <v>13</v>
      </c>
      <c r="C7" s="12">
        <v>12</v>
      </c>
      <c r="D7" s="13">
        <f>25+2+5+5+2+4+1</f>
        <v>44</v>
      </c>
      <c r="E7" s="13">
        <v>200037</v>
      </c>
      <c r="F7" s="13">
        <f t="shared" ref="F7:F12" si="0">D7*E7</f>
        <v>8801628</v>
      </c>
    </row>
    <row r="8" spans="1:6" ht="19.350000000000001" customHeight="1">
      <c r="A8" s="63"/>
      <c r="B8" s="65"/>
      <c r="C8" s="12">
        <v>16</v>
      </c>
      <c r="D8" s="13">
        <v>1</v>
      </c>
      <c r="E8" s="13">
        <v>364805</v>
      </c>
      <c r="F8" s="13">
        <f t="shared" si="0"/>
        <v>364805</v>
      </c>
    </row>
    <row r="9" spans="1:6" ht="19.350000000000001" customHeight="1">
      <c r="A9" s="63"/>
      <c r="B9" s="39" t="s">
        <v>17</v>
      </c>
      <c r="C9" s="12">
        <v>20</v>
      </c>
      <c r="D9" s="13">
        <v>5</v>
      </c>
      <c r="E9" s="13">
        <v>234037</v>
      </c>
      <c r="F9" s="13">
        <f t="shared" si="0"/>
        <v>1170185</v>
      </c>
    </row>
    <row r="10" spans="1:6" ht="15.75" customHeight="1">
      <c r="A10" s="63"/>
      <c r="B10" s="66" t="s">
        <v>16</v>
      </c>
      <c r="C10" s="38">
        <v>30</v>
      </c>
      <c r="D10" s="38">
        <f>2+5+12+5+10+1</f>
        <v>35</v>
      </c>
      <c r="E10" s="13">
        <v>75312</v>
      </c>
      <c r="F10" s="13">
        <f t="shared" si="0"/>
        <v>2635920</v>
      </c>
    </row>
    <row r="11" spans="1:6" ht="15.75" customHeight="1">
      <c r="A11" s="63"/>
      <c r="B11" s="66"/>
      <c r="C11" s="38">
        <v>31</v>
      </c>
      <c r="D11" s="38">
        <v>4</v>
      </c>
      <c r="E11" s="13">
        <v>109406</v>
      </c>
      <c r="F11" s="13">
        <f t="shared" si="0"/>
        <v>437624</v>
      </c>
    </row>
    <row r="12" spans="1:6" ht="15.75" customHeight="1">
      <c r="A12" s="63"/>
      <c r="B12" s="66"/>
      <c r="C12" s="38">
        <v>32</v>
      </c>
      <c r="D12" s="38">
        <v>1</v>
      </c>
      <c r="E12" s="13">
        <v>107504</v>
      </c>
      <c r="F12" s="13">
        <f t="shared" si="0"/>
        <v>107504</v>
      </c>
    </row>
    <row r="13" spans="1:6" ht="15.75" customHeight="1">
      <c r="A13" s="63"/>
      <c r="B13" s="66" t="s">
        <v>14</v>
      </c>
      <c r="C13" s="14">
        <v>43</v>
      </c>
      <c r="D13" s="13">
        <v>400</v>
      </c>
      <c r="E13" s="13">
        <v>199124</v>
      </c>
      <c r="F13" s="13">
        <f>D13*E13</f>
        <v>79649600</v>
      </c>
    </row>
    <row r="14" spans="1:6" ht="15.75" customHeight="1">
      <c r="A14" s="63"/>
      <c r="B14" s="66"/>
      <c r="C14" s="14">
        <v>44</v>
      </c>
      <c r="D14" s="13">
        <v>150</v>
      </c>
      <c r="E14" s="13">
        <v>230121</v>
      </c>
      <c r="F14" s="13">
        <f t="shared" ref="F14:F25" si="1">D14*E14</f>
        <v>34518150</v>
      </c>
    </row>
    <row r="15" spans="1:6" ht="15.75" customHeight="1">
      <c r="A15" s="63"/>
      <c r="B15" s="66"/>
      <c r="C15" s="14">
        <v>45</v>
      </c>
      <c r="D15" s="13">
        <v>35</v>
      </c>
      <c r="E15" s="13">
        <v>260837</v>
      </c>
      <c r="F15" s="13">
        <f t="shared" si="1"/>
        <v>9129295</v>
      </c>
    </row>
    <row r="16" spans="1:6" ht="15.75" customHeight="1">
      <c r="A16" s="63"/>
      <c r="B16" s="66"/>
      <c r="C16" s="14">
        <v>46</v>
      </c>
      <c r="D16" s="13">
        <v>150</v>
      </c>
      <c r="E16" s="13">
        <v>147972</v>
      </c>
      <c r="F16" s="13">
        <f t="shared" si="1"/>
        <v>22195800</v>
      </c>
    </row>
    <row r="17" spans="1:6" ht="15.75" customHeight="1">
      <c r="A17" s="63"/>
      <c r="B17" s="66"/>
      <c r="C17" s="14">
        <v>47</v>
      </c>
      <c r="D17" s="13">
        <v>45</v>
      </c>
      <c r="E17" s="13">
        <v>179013</v>
      </c>
      <c r="F17" s="13">
        <f t="shared" si="1"/>
        <v>8055585</v>
      </c>
    </row>
    <row r="18" spans="1:6" ht="15.75" customHeight="1">
      <c r="A18" s="63"/>
      <c r="B18" s="66"/>
      <c r="C18" s="14">
        <v>48</v>
      </c>
      <c r="D18" s="13">
        <v>6</v>
      </c>
      <c r="E18" s="13">
        <v>222876</v>
      </c>
      <c r="F18" s="13">
        <f t="shared" si="1"/>
        <v>1337256</v>
      </c>
    </row>
    <row r="19" spans="1:6" ht="15.75" customHeight="1">
      <c r="A19" s="63"/>
      <c r="B19" s="66"/>
      <c r="C19" s="14">
        <v>49</v>
      </c>
      <c r="D19" s="13">
        <v>300</v>
      </c>
      <c r="E19" s="13">
        <v>136982</v>
      </c>
      <c r="F19" s="13">
        <f t="shared" si="1"/>
        <v>41094600</v>
      </c>
    </row>
    <row r="20" spans="1:6" ht="15.75" customHeight="1">
      <c r="A20" s="63"/>
      <c r="B20" s="66"/>
      <c r="C20" s="14">
        <v>50</v>
      </c>
      <c r="D20" s="13">
        <v>89</v>
      </c>
      <c r="E20" s="13">
        <v>162640</v>
      </c>
      <c r="F20" s="13">
        <f t="shared" si="1"/>
        <v>14474960</v>
      </c>
    </row>
    <row r="21" spans="1:6" ht="15.75" customHeight="1">
      <c r="A21" s="63"/>
      <c r="B21" s="66"/>
      <c r="C21" s="14">
        <v>51</v>
      </c>
      <c r="D21" s="13">
        <v>25</v>
      </c>
      <c r="E21" s="13">
        <v>202067</v>
      </c>
      <c r="F21" s="13">
        <f t="shared" si="1"/>
        <v>5051675</v>
      </c>
    </row>
    <row r="22" spans="1:6" ht="15.75" customHeight="1">
      <c r="A22" s="63"/>
      <c r="B22" s="66"/>
      <c r="C22" s="14">
        <v>55</v>
      </c>
      <c r="D22" s="13">
        <v>110</v>
      </c>
      <c r="E22" s="15">
        <v>171011</v>
      </c>
      <c r="F22" s="13">
        <f t="shared" si="1"/>
        <v>18811210</v>
      </c>
    </row>
    <row r="23" spans="1:6" ht="19.5" customHeight="1">
      <c r="A23" s="63"/>
      <c r="B23" s="66"/>
      <c r="C23" s="14">
        <v>57</v>
      </c>
      <c r="D23" s="13">
        <v>120</v>
      </c>
      <c r="E23" s="15">
        <v>256135</v>
      </c>
      <c r="F23" s="13">
        <f t="shared" si="1"/>
        <v>30736200</v>
      </c>
    </row>
    <row r="24" spans="1:6" ht="15.75" customHeight="1">
      <c r="A24" s="63"/>
      <c r="B24" s="66"/>
      <c r="C24" s="13">
        <v>58</v>
      </c>
      <c r="D24" s="13">
        <v>20</v>
      </c>
      <c r="E24" s="15">
        <v>812013</v>
      </c>
      <c r="F24" s="13">
        <f t="shared" si="1"/>
        <v>16240260</v>
      </c>
    </row>
    <row r="25" spans="1:6" ht="18.75" customHeight="1">
      <c r="A25" s="63"/>
      <c r="B25" s="34" t="s">
        <v>15</v>
      </c>
      <c r="C25" s="11">
        <v>68</v>
      </c>
      <c r="D25" s="11">
        <v>30</v>
      </c>
      <c r="E25" s="16">
        <v>339074</v>
      </c>
      <c r="F25" s="11">
        <f t="shared" si="1"/>
        <v>10172220</v>
      </c>
    </row>
    <row r="26" spans="1:6" ht="21.75" customHeight="1">
      <c r="A26" s="63"/>
      <c r="B26" s="47" t="s">
        <v>23</v>
      </c>
      <c r="C26" s="17">
        <v>77</v>
      </c>
      <c r="D26" s="11">
        <f>1+1+1+1+1+4</f>
        <v>9</v>
      </c>
      <c r="E26" s="16">
        <v>204581</v>
      </c>
      <c r="F26" s="11">
        <f>D26*E26</f>
        <v>1841229</v>
      </c>
    </row>
    <row r="27" spans="1:6" ht="21.75" customHeight="1">
      <c r="A27" s="63"/>
      <c r="B27" s="48"/>
      <c r="C27" s="17">
        <v>78</v>
      </c>
      <c r="D27" s="11">
        <v>1</v>
      </c>
      <c r="E27" s="16">
        <v>221364</v>
      </c>
      <c r="F27" s="11">
        <f>D27*E27</f>
        <v>221364</v>
      </c>
    </row>
    <row r="28" spans="1:6" ht="27.75" customHeight="1">
      <c r="A28" s="63"/>
      <c r="B28" s="24" t="s">
        <v>29</v>
      </c>
      <c r="C28" s="25"/>
      <c r="D28" s="26">
        <f>SUM(D6:D27)</f>
        <v>1594</v>
      </c>
      <c r="E28" s="25"/>
      <c r="F28" s="26">
        <f>SUM(F6:F27)</f>
        <v>309350714</v>
      </c>
    </row>
    <row r="29" spans="1:6" ht="35.25" customHeight="1">
      <c r="A29" s="52" t="s">
        <v>5</v>
      </c>
      <c r="B29" s="36" t="s">
        <v>19</v>
      </c>
      <c r="C29" s="18">
        <v>80</v>
      </c>
      <c r="D29" s="35">
        <v>25</v>
      </c>
      <c r="E29" s="16">
        <v>228784</v>
      </c>
      <c r="F29" s="16">
        <f>D29*E29</f>
        <v>5719600</v>
      </c>
    </row>
    <row r="30" spans="1:6" ht="31.5" customHeight="1">
      <c r="A30" s="57"/>
      <c r="B30" s="24" t="s">
        <v>29</v>
      </c>
      <c r="C30" s="27"/>
      <c r="D30" s="27">
        <f>SUM(D29:D29)</f>
        <v>25</v>
      </c>
      <c r="E30" s="27"/>
      <c r="F30" s="27">
        <f>SUM(F29:F29)</f>
        <v>5719600</v>
      </c>
    </row>
    <row r="31" spans="1:6" ht="30" customHeight="1">
      <c r="A31" s="58" t="s">
        <v>6</v>
      </c>
      <c r="B31" s="53" t="s">
        <v>17</v>
      </c>
      <c r="C31" s="35">
        <v>20</v>
      </c>
      <c r="D31" s="35">
        <f>1+1+1+50+1+5+1+1+10+1+1+5+1+1+2+2+60+50+50+15+5+50+5+5+5+1+1+1+1+2+40+10+1+10+2+10+30+30+5+1+1+10+1+5+1+1+1</f>
        <v>494</v>
      </c>
      <c r="E31" s="16">
        <v>234037</v>
      </c>
      <c r="F31" s="16">
        <f>D31*E31</f>
        <v>115614278</v>
      </c>
    </row>
    <row r="32" spans="1:6" ht="30" customHeight="1">
      <c r="A32" s="59"/>
      <c r="B32" s="54"/>
      <c r="C32" s="35">
        <v>24</v>
      </c>
      <c r="D32" s="35">
        <f>2+2+2</f>
        <v>6</v>
      </c>
      <c r="E32" s="16">
        <v>89311</v>
      </c>
      <c r="F32" s="16">
        <f t="shared" ref="F32" si="2">D32*E32</f>
        <v>535866</v>
      </c>
    </row>
    <row r="33" spans="1:6" ht="31.5" customHeight="1">
      <c r="A33" s="59"/>
      <c r="B33" s="28" t="s">
        <v>29</v>
      </c>
      <c r="C33" s="29"/>
      <c r="D33" s="29">
        <f>SUM(D31:D32)</f>
        <v>500</v>
      </c>
      <c r="E33" s="29"/>
      <c r="F33" s="30">
        <f>SUM(F31:F32)</f>
        <v>116150144</v>
      </c>
    </row>
    <row r="34" spans="1:6" ht="20.85" customHeight="1">
      <c r="A34" s="52" t="s">
        <v>7</v>
      </c>
      <c r="B34" s="53" t="s">
        <v>20</v>
      </c>
      <c r="C34" s="40">
        <v>1</v>
      </c>
      <c r="D34" s="40">
        <f>35+13</f>
        <v>48</v>
      </c>
      <c r="E34" s="41">
        <v>158727</v>
      </c>
      <c r="F34" s="42">
        <f t="shared" ref="F34:F40" si="3">D34*E34</f>
        <v>7618896</v>
      </c>
    </row>
    <row r="35" spans="1:6" ht="20.85" customHeight="1">
      <c r="A35" s="44"/>
      <c r="B35" s="56"/>
      <c r="C35" s="40">
        <v>2</v>
      </c>
      <c r="D35" s="40">
        <f>54-13</f>
        <v>41</v>
      </c>
      <c r="E35" s="42">
        <v>241673</v>
      </c>
      <c r="F35" s="42">
        <f t="shared" si="3"/>
        <v>9908593</v>
      </c>
    </row>
    <row r="36" spans="1:6" ht="20.85" customHeight="1">
      <c r="A36" s="44"/>
      <c r="B36" s="54"/>
      <c r="C36" s="20">
        <v>3</v>
      </c>
      <c r="D36" s="11">
        <v>5</v>
      </c>
      <c r="E36" s="42">
        <v>158077</v>
      </c>
      <c r="F36" s="16">
        <f t="shared" si="3"/>
        <v>790385</v>
      </c>
    </row>
    <row r="37" spans="1:6" ht="18.75" customHeight="1">
      <c r="A37" s="44"/>
      <c r="B37" s="47" t="s">
        <v>18</v>
      </c>
      <c r="C37" s="35">
        <v>18</v>
      </c>
      <c r="D37" s="35">
        <v>128</v>
      </c>
      <c r="E37" s="16">
        <v>307267</v>
      </c>
      <c r="F37" s="16">
        <f t="shared" si="3"/>
        <v>39330176</v>
      </c>
    </row>
    <row r="38" spans="1:6" ht="18.75" customHeight="1">
      <c r="A38" s="44"/>
      <c r="B38" s="48"/>
      <c r="C38" s="35">
        <v>19</v>
      </c>
      <c r="D38" s="35">
        <v>30</v>
      </c>
      <c r="E38" s="16">
        <v>626899</v>
      </c>
      <c r="F38" s="16">
        <f t="shared" si="3"/>
        <v>18806970</v>
      </c>
    </row>
    <row r="39" spans="1:6" ht="23.25" customHeight="1">
      <c r="A39" s="44"/>
      <c r="B39" s="37" t="s">
        <v>16</v>
      </c>
      <c r="C39" s="35">
        <v>30</v>
      </c>
      <c r="D39" s="35">
        <v>2</v>
      </c>
      <c r="E39" s="16">
        <v>75312</v>
      </c>
      <c r="F39" s="16">
        <f t="shared" si="3"/>
        <v>150624</v>
      </c>
    </row>
    <row r="40" spans="1:6" ht="22.5" customHeight="1">
      <c r="A40" s="44"/>
      <c r="B40" s="37" t="s">
        <v>23</v>
      </c>
      <c r="C40" s="17">
        <v>77</v>
      </c>
      <c r="D40" s="35">
        <f>6+4</f>
        <v>10</v>
      </c>
      <c r="E40" s="11">
        <v>204581</v>
      </c>
      <c r="F40" s="16">
        <f t="shared" si="3"/>
        <v>2045810</v>
      </c>
    </row>
    <row r="41" spans="1:6" ht="27" customHeight="1">
      <c r="A41" s="45"/>
      <c r="B41" s="31" t="s">
        <v>29</v>
      </c>
      <c r="C41" s="32"/>
      <c r="D41" s="33">
        <f>D34+D35+D36+D37+D38+D39+D40</f>
        <v>264</v>
      </c>
      <c r="E41" s="32"/>
      <c r="F41" s="33">
        <f>SUM(F34:F40)</f>
        <v>78651454</v>
      </c>
    </row>
    <row r="42" spans="1:6" ht="21" customHeight="1">
      <c r="A42" s="52" t="s">
        <v>8</v>
      </c>
      <c r="B42" s="53" t="s">
        <v>20</v>
      </c>
      <c r="C42" s="35">
        <v>2</v>
      </c>
      <c r="D42" s="35">
        <v>45</v>
      </c>
      <c r="E42" s="16">
        <v>241673</v>
      </c>
      <c r="F42" s="16">
        <f t="shared" ref="F42:F57" si="4">D42*E42</f>
        <v>10875285</v>
      </c>
    </row>
    <row r="43" spans="1:6" ht="20.25" customHeight="1">
      <c r="A43" s="44"/>
      <c r="B43" s="54"/>
      <c r="C43" s="35">
        <v>3</v>
      </c>
      <c r="D43" s="11">
        <v>7</v>
      </c>
      <c r="E43" s="16">
        <v>158077</v>
      </c>
      <c r="F43" s="16">
        <f t="shared" si="4"/>
        <v>1106539</v>
      </c>
    </row>
    <row r="44" spans="1:6" ht="18" customHeight="1">
      <c r="A44" s="44"/>
      <c r="B44" s="47" t="s">
        <v>13</v>
      </c>
      <c r="C44" s="35">
        <v>12</v>
      </c>
      <c r="D44" s="35">
        <v>3</v>
      </c>
      <c r="E44" s="11">
        <v>200037</v>
      </c>
      <c r="F44" s="11">
        <f t="shared" si="4"/>
        <v>600111</v>
      </c>
    </row>
    <row r="45" spans="1:6" ht="18" customHeight="1">
      <c r="A45" s="44"/>
      <c r="B45" s="55"/>
      <c r="C45" s="35">
        <v>14</v>
      </c>
      <c r="D45" s="35">
        <v>1</v>
      </c>
      <c r="E45" s="11">
        <v>195175</v>
      </c>
      <c r="F45" s="11">
        <f t="shared" si="4"/>
        <v>195175</v>
      </c>
    </row>
    <row r="46" spans="1:6" ht="15.75" customHeight="1">
      <c r="A46" s="44"/>
      <c r="B46" s="53" t="s">
        <v>14</v>
      </c>
      <c r="C46" s="17">
        <v>43</v>
      </c>
      <c r="D46" s="11">
        <v>128</v>
      </c>
      <c r="E46" s="11">
        <v>199124</v>
      </c>
      <c r="F46" s="11">
        <f t="shared" si="4"/>
        <v>25487872</v>
      </c>
    </row>
    <row r="47" spans="1:6" ht="15.75" customHeight="1">
      <c r="A47" s="44"/>
      <c r="B47" s="56"/>
      <c r="C47" s="17">
        <v>44</v>
      </c>
      <c r="D47" s="11">
        <v>69</v>
      </c>
      <c r="E47" s="11">
        <v>230121</v>
      </c>
      <c r="F47" s="11">
        <f t="shared" si="4"/>
        <v>15878349</v>
      </c>
    </row>
    <row r="48" spans="1:6" ht="15.75" customHeight="1">
      <c r="A48" s="44"/>
      <c r="B48" s="56"/>
      <c r="C48" s="17">
        <v>45</v>
      </c>
      <c r="D48" s="11">
        <v>29</v>
      </c>
      <c r="E48" s="16">
        <v>260837</v>
      </c>
      <c r="F48" s="11">
        <f t="shared" si="4"/>
        <v>7564273</v>
      </c>
    </row>
    <row r="49" spans="1:6" ht="15.75" customHeight="1">
      <c r="A49" s="44"/>
      <c r="B49" s="56"/>
      <c r="C49" s="17">
        <v>46</v>
      </c>
      <c r="D49" s="11">
        <v>149</v>
      </c>
      <c r="E49" s="11">
        <v>147972</v>
      </c>
      <c r="F49" s="11">
        <f t="shared" si="4"/>
        <v>22047828</v>
      </c>
    </row>
    <row r="50" spans="1:6" ht="15.75" customHeight="1">
      <c r="A50" s="44"/>
      <c r="B50" s="56"/>
      <c r="C50" s="17">
        <v>47</v>
      </c>
      <c r="D50" s="11">
        <v>68</v>
      </c>
      <c r="E50" s="16">
        <v>179013</v>
      </c>
      <c r="F50" s="11">
        <f t="shared" si="4"/>
        <v>12172884</v>
      </c>
    </row>
    <row r="51" spans="1:6" ht="15.75" customHeight="1">
      <c r="A51" s="44"/>
      <c r="B51" s="56"/>
      <c r="C51" s="17">
        <v>48</v>
      </c>
      <c r="D51" s="11">
        <v>48</v>
      </c>
      <c r="E51" s="16">
        <v>222876</v>
      </c>
      <c r="F51" s="11">
        <f t="shared" si="4"/>
        <v>10698048</v>
      </c>
    </row>
    <row r="52" spans="1:6" ht="15.75" customHeight="1">
      <c r="A52" s="44"/>
      <c r="B52" s="56"/>
      <c r="C52" s="17">
        <v>49</v>
      </c>
      <c r="D52" s="11">
        <v>30</v>
      </c>
      <c r="E52" s="16">
        <v>136982</v>
      </c>
      <c r="F52" s="11">
        <f t="shared" si="4"/>
        <v>4109460</v>
      </c>
    </row>
    <row r="53" spans="1:6" ht="15.75" customHeight="1">
      <c r="A53" s="44"/>
      <c r="B53" s="56"/>
      <c r="C53" s="17">
        <v>50</v>
      </c>
      <c r="D53" s="11">
        <v>29</v>
      </c>
      <c r="E53" s="16">
        <v>162640</v>
      </c>
      <c r="F53" s="11">
        <f t="shared" si="4"/>
        <v>4716560</v>
      </c>
    </row>
    <row r="54" spans="1:6" ht="15.75" customHeight="1">
      <c r="A54" s="44"/>
      <c r="B54" s="56"/>
      <c r="C54" s="17">
        <v>51</v>
      </c>
      <c r="D54" s="11">
        <v>17</v>
      </c>
      <c r="E54" s="16">
        <v>202067</v>
      </c>
      <c r="F54" s="11">
        <f t="shared" si="4"/>
        <v>3435139</v>
      </c>
    </row>
    <row r="55" spans="1:6" ht="15.75" customHeight="1">
      <c r="A55" s="44"/>
      <c r="B55" s="56"/>
      <c r="C55" s="17">
        <v>55</v>
      </c>
      <c r="D55" s="11">
        <v>39</v>
      </c>
      <c r="E55" s="16">
        <v>171011</v>
      </c>
      <c r="F55" s="11">
        <f t="shared" si="4"/>
        <v>6669429</v>
      </c>
    </row>
    <row r="56" spans="1:6" ht="15.75" customHeight="1">
      <c r="A56" s="44"/>
      <c r="B56" s="56"/>
      <c r="C56" s="17">
        <v>57</v>
      </c>
      <c r="D56" s="11">
        <v>52</v>
      </c>
      <c r="E56" s="16">
        <v>256135</v>
      </c>
      <c r="F56" s="11">
        <f t="shared" si="4"/>
        <v>13319020</v>
      </c>
    </row>
    <row r="57" spans="1:6" ht="15.75" customHeight="1">
      <c r="A57" s="44"/>
      <c r="B57" s="56"/>
      <c r="C57" s="17">
        <v>58</v>
      </c>
      <c r="D57" s="11">
        <v>11</v>
      </c>
      <c r="E57" s="16">
        <v>812013</v>
      </c>
      <c r="F57" s="11">
        <f t="shared" si="4"/>
        <v>8932143</v>
      </c>
    </row>
    <row r="58" spans="1:6" ht="15.75" customHeight="1">
      <c r="A58" s="44"/>
      <c r="B58" s="53" t="s">
        <v>15</v>
      </c>
      <c r="C58" s="17">
        <v>67</v>
      </c>
      <c r="D58" s="11">
        <v>26</v>
      </c>
      <c r="E58" s="11">
        <v>165709</v>
      </c>
      <c r="F58" s="11">
        <f>D58*E58</f>
        <v>4308434</v>
      </c>
    </row>
    <row r="59" spans="1:6" ht="15.75" customHeight="1">
      <c r="A59" s="44"/>
      <c r="B59" s="56"/>
      <c r="C59" s="17">
        <v>68</v>
      </c>
      <c r="D59" s="11">
        <v>1</v>
      </c>
      <c r="E59" s="11">
        <v>339074</v>
      </c>
      <c r="F59" s="11">
        <f>D59*E59</f>
        <v>339074</v>
      </c>
    </row>
    <row r="60" spans="1:6" ht="15.75" customHeight="1">
      <c r="A60" s="44"/>
      <c r="B60" s="56"/>
      <c r="C60" s="17">
        <v>69</v>
      </c>
      <c r="D60" s="11">
        <v>1</v>
      </c>
      <c r="E60" s="11">
        <v>195740</v>
      </c>
      <c r="F60" s="11">
        <f>D60*E60</f>
        <v>195740</v>
      </c>
    </row>
    <row r="61" spans="1:6" ht="15.75" customHeight="1">
      <c r="A61" s="44"/>
      <c r="B61" s="54"/>
      <c r="C61" s="17">
        <v>70</v>
      </c>
      <c r="D61" s="11">
        <v>33</v>
      </c>
      <c r="E61" s="11">
        <v>262550</v>
      </c>
      <c r="F61" s="11">
        <f>D61*E61</f>
        <v>8664150</v>
      </c>
    </row>
    <row r="62" spans="1:6" ht="21.75" customHeight="1">
      <c r="A62" s="44"/>
      <c r="B62" s="35" t="s">
        <v>23</v>
      </c>
      <c r="C62" s="17">
        <v>77</v>
      </c>
      <c r="D62" s="11">
        <f>7+1+1+1+1</f>
        <v>11</v>
      </c>
      <c r="E62" s="11">
        <v>204581</v>
      </c>
      <c r="F62" s="11">
        <f>D62*E62</f>
        <v>2250391</v>
      </c>
    </row>
    <row r="63" spans="1:6" ht="26.25" customHeight="1">
      <c r="A63" s="45"/>
      <c r="B63" s="31" t="s">
        <v>29</v>
      </c>
      <c r="C63" s="32"/>
      <c r="D63" s="32">
        <f>SUM(D42:D62)</f>
        <v>797</v>
      </c>
      <c r="E63" s="32"/>
      <c r="F63" s="33">
        <f>SUM(F42:F62)</f>
        <v>163565904</v>
      </c>
    </row>
    <row r="64" spans="1:6" ht="15.75" customHeight="1">
      <c r="A64" s="44" t="s">
        <v>27</v>
      </c>
      <c r="B64" s="46" t="s">
        <v>20</v>
      </c>
      <c r="C64" s="17">
        <v>1</v>
      </c>
      <c r="D64" s="11">
        <v>21</v>
      </c>
      <c r="E64" s="21">
        <v>158727</v>
      </c>
      <c r="F64" s="11">
        <f t="shared" ref="F64:F72" si="5">D64*E64</f>
        <v>3333267</v>
      </c>
    </row>
    <row r="65" spans="1:6" ht="15.75" customHeight="1">
      <c r="A65" s="44"/>
      <c r="B65" s="46"/>
      <c r="C65" s="17">
        <v>2</v>
      </c>
      <c r="D65" s="11">
        <v>41</v>
      </c>
      <c r="E65" s="21">
        <v>241673</v>
      </c>
      <c r="F65" s="11">
        <f t="shared" si="5"/>
        <v>9908593</v>
      </c>
    </row>
    <row r="66" spans="1:6" ht="22.5" customHeight="1">
      <c r="A66" s="44"/>
      <c r="B66" s="35" t="s">
        <v>24</v>
      </c>
      <c r="C66" s="17">
        <v>6</v>
      </c>
      <c r="D66" s="11">
        <v>20</v>
      </c>
      <c r="E66" s="21">
        <v>185493</v>
      </c>
      <c r="F66" s="11">
        <f t="shared" si="5"/>
        <v>3709860</v>
      </c>
    </row>
    <row r="67" spans="1:6" ht="22.5" customHeight="1">
      <c r="A67" s="44"/>
      <c r="B67" s="37" t="s">
        <v>26</v>
      </c>
      <c r="C67" s="17">
        <v>9</v>
      </c>
      <c r="D67" s="11">
        <f>10+5+3</f>
        <v>18</v>
      </c>
      <c r="E67" s="19">
        <v>125714</v>
      </c>
      <c r="F67" s="11">
        <f t="shared" si="5"/>
        <v>2262852</v>
      </c>
    </row>
    <row r="68" spans="1:6" ht="19.5" customHeight="1">
      <c r="A68" s="44"/>
      <c r="B68" s="36" t="s">
        <v>17</v>
      </c>
      <c r="C68" s="17">
        <v>23</v>
      </c>
      <c r="D68" s="11">
        <v>70</v>
      </c>
      <c r="E68" s="21">
        <v>475359</v>
      </c>
      <c r="F68" s="11">
        <f t="shared" si="5"/>
        <v>33275130</v>
      </c>
    </row>
    <row r="69" spans="1:6" ht="19.5" customHeight="1">
      <c r="A69" s="44"/>
      <c r="B69" s="22" t="s">
        <v>22</v>
      </c>
      <c r="C69" s="17">
        <v>42</v>
      </c>
      <c r="D69" s="11">
        <v>22</v>
      </c>
      <c r="E69" s="23">
        <v>164370</v>
      </c>
      <c r="F69" s="11">
        <f t="shared" si="5"/>
        <v>3616140</v>
      </c>
    </row>
    <row r="70" spans="1:6" ht="23.25" customHeight="1">
      <c r="A70" s="44"/>
      <c r="B70" s="47" t="s">
        <v>21</v>
      </c>
      <c r="C70" s="17">
        <v>74</v>
      </c>
      <c r="D70" s="11">
        <v>5</v>
      </c>
      <c r="E70" s="16">
        <v>117215</v>
      </c>
      <c r="F70" s="11">
        <f t="shared" si="5"/>
        <v>586075</v>
      </c>
    </row>
    <row r="71" spans="1:6" ht="23.25" customHeight="1">
      <c r="A71" s="44"/>
      <c r="B71" s="48"/>
      <c r="C71" s="17">
        <v>75</v>
      </c>
      <c r="D71" s="11">
        <v>40</v>
      </c>
      <c r="E71" s="16">
        <v>172953</v>
      </c>
      <c r="F71" s="11">
        <f t="shared" si="5"/>
        <v>6918120</v>
      </c>
    </row>
    <row r="72" spans="1:6" ht="23.25" customHeight="1">
      <c r="A72" s="44"/>
      <c r="B72" s="22" t="s">
        <v>23</v>
      </c>
      <c r="C72" s="17">
        <v>77</v>
      </c>
      <c r="D72" s="11">
        <f>1+1+1+1+4</f>
        <v>8</v>
      </c>
      <c r="E72" s="16">
        <v>204581</v>
      </c>
      <c r="F72" s="11">
        <f t="shared" si="5"/>
        <v>1636648</v>
      </c>
    </row>
    <row r="73" spans="1:6" ht="31.5" customHeight="1">
      <c r="A73" s="45"/>
      <c r="B73" s="31" t="s">
        <v>29</v>
      </c>
      <c r="C73" s="25"/>
      <c r="D73" s="25">
        <f>SUM(D64:D72)</f>
        <v>245</v>
      </c>
      <c r="E73" s="25"/>
      <c r="F73" s="26">
        <f>SUM(F64:F72)</f>
        <v>65246685</v>
      </c>
    </row>
    <row r="74" spans="1:6" ht="26.25" customHeight="1">
      <c r="A74" s="49" t="s">
        <v>28</v>
      </c>
      <c r="B74" s="50"/>
      <c r="C74" s="51"/>
      <c r="D74" s="8">
        <f>D28+D30+D33+D41+D63+D73</f>
        <v>3425</v>
      </c>
      <c r="E74" s="8"/>
      <c r="F74" s="8">
        <f t="shared" ref="F74" si="6">F28+F30+F33+F41+F63+F73</f>
        <v>738684501</v>
      </c>
    </row>
    <row r="75" spans="1:6" ht="15" customHeight="1">
      <c r="F75" s="6"/>
    </row>
    <row r="76" spans="1:6" ht="15" customHeight="1">
      <c r="F76" s="6"/>
    </row>
    <row r="77" spans="1:6">
      <c r="E77" s="6"/>
      <c r="F77" s="6"/>
    </row>
    <row r="78" spans="1:6">
      <c r="F78" s="43"/>
    </row>
    <row r="79" spans="1:6">
      <c r="F79" s="43"/>
    </row>
    <row r="80" spans="1:6">
      <c r="F80" s="43"/>
    </row>
    <row r="81" spans="6:6">
      <c r="F81" s="43"/>
    </row>
  </sheetData>
  <mergeCells count="23">
    <mergeCell ref="A1:F1"/>
    <mergeCell ref="A2:F2"/>
    <mergeCell ref="A3:F4"/>
    <mergeCell ref="A6:A28"/>
    <mergeCell ref="B7:B8"/>
    <mergeCell ref="B10:B12"/>
    <mergeCell ref="B13:B24"/>
    <mergeCell ref="B26:B27"/>
    <mergeCell ref="A29:A30"/>
    <mergeCell ref="A31:A33"/>
    <mergeCell ref="B31:B32"/>
    <mergeCell ref="A34:A41"/>
    <mergeCell ref="B34:B36"/>
    <mergeCell ref="B37:B38"/>
    <mergeCell ref="A64:A73"/>
    <mergeCell ref="B64:B65"/>
    <mergeCell ref="B70:B71"/>
    <mergeCell ref="A74:C74"/>
    <mergeCell ref="A42:A63"/>
    <mergeCell ref="B42:B43"/>
    <mergeCell ref="B44:B45"/>
    <mergeCell ref="B46:B57"/>
    <mergeCell ref="B58:B61"/>
  </mergeCells>
  <pageMargins left="0.19685039370078741" right="0.19685039370078741" top="0" bottom="0" header="0.31496062992125984" footer="0.31496062992125984"/>
  <pageSetup paperSize="9" scale="5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2023-11-08T07:05:19Z</cp:lastPrinted>
  <dcterms:created xsi:type="dcterms:W3CDTF">2020-12-17T10:55:31Z</dcterms:created>
  <dcterms:modified xsi:type="dcterms:W3CDTF">2024-08-05T14:37:42Z</dcterms:modified>
</cp:coreProperties>
</file>