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D21" i="4"/>
  <c r="D21" i="2"/>
  <c r="D21" i="3"/>
  <c r="L2" i="5"/>
  <c r="L2" i="3"/>
  <c r="L2" i="2" s="1"/>
  <c r="D25" i="4" l="1"/>
  <c r="E25" s="1"/>
  <c r="F25" s="1"/>
  <c r="G25" s="1"/>
  <c r="H25" s="1"/>
  <c r="D24"/>
  <c r="E21"/>
  <c r="D20"/>
  <c r="D14"/>
  <c r="D16"/>
  <c r="E16" s="1"/>
  <c r="F16" s="1"/>
  <c r="G16" s="1"/>
  <c r="H16" s="1"/>
  <c r="I16" s="1"/>
  <c r="J16" s="1"/>
  <c r="K16" s="1"/>
  <c r="L16" s="1"/>
  <c r="M16" s="1"/>
  <c r="N16" s="1"/>
  <c r="D10"/>
  <c r="D8"/>
  <c r="D7"/>
  <c r="C22"/>
  <c r="D22" s="1"/>
  <c r="C22" i="3"/>
  <c r="D22" s="1"/>
  <c r="E22" s="1"/>
  <c r="F22" s="1"/>
  <c r="C22" i="2"/>
  <c r="D22" s="1"/>
  <c r="C8" i="4"/>
  <c r="E8" s="1"/>
  <c r="C8" i="3"/>
  <c r="D8" s="1"/>
  <c r="C8" i="2"/>
  <c r="D8" s="1"/>
  <c r="D9" i="4"/>
  <c r="E9" s="1"/>
  <c r="F9" s="1"/>
  <c r="G9" s="1"/>
  <c r="E10"/>
  <c r="D11"/>
  <c r="D12"/>
  <c r="D13"/>
  <c r="E13" s="1"/>
  <c r="F13" s="1"/>
  <c r="G13" s="1"/>
  <c r="H13" s="1"/>
  <c r="I13" s="1"/>
  <c r="J13" s="1"/>
  <c r="K13" s="1"/>
  <c r="L13" s="1"/>
  <c r="M13" s="1"/>
  <c r="N13" s="1"/>
  <c r="E14"/>
  <c r="D15"/>
  <c r="E15" s="1"/>
  <c r="F15" s="1"/>
  <c r="G15" s="1"/>
  <c r="H15" s="1"/>
  <c r="D17"/>
  <c r="E17" s="1"/>
  <c r="F17" s="1"/>
  <c r="G17" s="1"/>
  <c r="H17" s="1"/>
  <c r="I17" s="1"/>
  <c r="J17" s="1"/>
  <c r="K17" s="1"/>
  <c r="L17" s="1"/>
  <c r="M17" s="1"/>
  <c r="N17" s="1"/>
  <c r="D18"/>
  <c r="D19"/>
  <c r="D23"/>
  <c r="E24"/>
  <c r="F24" s="1"/>
  <c r="G24" s="1"/>
  <c r="H24" s="1"/>
  <c r="I24" s="1"/>
  <c r="J24" s="1"/>
  <c r="K24" s="1"/>
  <c r="L24" s="1"/>
  <c r="M24" s="1"/>
  <c r="N24" s="1"/>
  <c r="D26"/>
  <c r="E26" s="1"/>
  <c r="F26" s="1"/>
  <c r="G26" s="1"/>
  <c r="H26" s="1"/>
  <c r="I26" s="1"/>
  <c r="J26" s="1"/>
  <c r="K26" s="1"/>
  <c r="L26" s="1"/>
  <c r="M26" s="1"/>
  <c r="N26" s="1"/>
  <c r="D27"/>
  <c r="E11"/>
  <c r="F11" s="1"/>
  <c r="G11" s="1"/>
  <c r="H11" s="1"/>
  <c r="E12"/>
  <c r="F12" s="1"/>
  <c r="G12" s="1"/>
  <c r="H12" s="1"/>
  <c r="I12" s="1"/>
  <c r="J12" s="1"/>
  <c r="K12" s="1"/>
  <c r="L12" s="1"/>
  <c r="M12" s="1"/>
  <c r="N12" s="1"/>
  <c r="E18"/>
  <c r="E19"/>
  <c r="F19" s="1"/>
  <c r="G19" s="1"/>
  <c r="H19" s="1"/>
  <c r="E20"/>
  <c r="F20" s="1"/>
  <c r="G20" s="1"/>
  <c r="H20" s="1"/>
  <c r="I20" s="1"/>
  <c r="J20" s="1"/>
  <c r="K20" s="1"/>
  <c r="L20" s="1"/>
  <c r="M20" s="1"/>
  <c r="N20" s="1"/>
  <c r="E23"/>
  <c r="F23" s="1"/>
  <c r="G23" s="1"/>
  <c r="H23" s="1"/>
  <c r="E27"/>
  <c r="C7" i="5"/>
  <c r="D9" i="3"/>
  <c r="E9" s="1"/>
  <c r="F9" s="1"/>
  <c r="D10"/>
  <c r="E10" s="1"/>
  <c r="F10" s="1"/>
  <c r="D11"/>
  <c r="E11" s="1"/>
  <c r="F11" s="1"/>
  <c r="D12"/>
  <c r="E12" s="1"/>
  <c r="F12" s="1"/>
  <c r="D13"/>
  <c r="E13" s="1"/>
  <c r="F13" s="1"/>
  <c r="G13" s="1"/>
  <c r="H13" s="1"/>
  <c r="I13" s="1"/>
  <c r="J13" s="1"/>
  <c r="K13" s="1"/>
  <c r="L13" s="1"/>
  <c r="M13" s="1"/>
  <c r="N13" s="1"/>
  <c r="D14"/>
  <c r="E14" s="1"/>
  <c r="F14" s="1"/>
  <c r="D15"/>
  <c r="E15" s="1"/>
  <c r="F15" s="1"/>
  <c r="D16"/>
  <c r="E16" s="1"/>
  <c r="F16" s="1"/>
  <c r="G16" s="1"/>
  <c r="H16" s="1"/>
  <c r="I16" s="1"/>
  <c r="J16" s="1"/>
  <c r="K16" s="1"/>
  <c r="L16" s="1"/>
  <c r="M16" s="1"/>
  <c r="N16" s="1"/>
  <c r="D17"/>
  <c r="E17" s="1"/>
  <c r="F17" s="1"/>
  <c r="G17" s="1"/>
  <c r="H17" s="1"/>
  <c r="I17" s="1"/>
  <c r="J17" s="1"/>
  <c r="K17" s="1"/>
  <c r="L17" s="1"/>
  <c r="M17" s="1"/>
  <c r="N17" s="1"/>
  <c r="D18"/>
  <c r="E18" s="1"/>
  <c r="F18" s="1"/>
  <c r="D19"/>
  <c r="E19" s="1"/>
  <c r="F19" s="1"/>
  <c r="D20"/>
  <c r="E20" s="1"/>
  <c r="F20" s="1"/>
  <c r="E21"/>
  <c r="F21" s="1"/>
  <c r="G21" s="1"/>
  <c r="H21" s="1"/>
  <c r="I21" s="1"/>
  <c r="J21" s="1"/>
  <c r="K21" s="1"/>
  <c r="L21" s="1"/>
  <c r="M21" s="1"/>
  <c r="N21" s="1"/>
  <c r="D23"/>
  <c r="E23" s="1"/>
  <c r="F23" s="1"/>
  <c r="D24"/>
  <c r="E24" s="1"/>
  <c r="F24" s="1"/>
  <c r="G24" s="1"/>
  <c r="H24" s="1"/>
  <c r="I24" s="1"/>
  <c r="J24" s="1"/>
  <c r="K24" s="1"/>
  <c r="L24" s="1"/>
  <c r="M24" s="1"/>
  <c r="N24" s="1"/>
  <c r="D25"/>
  <c r="E25" s="1"/>
  <c r="F25" s="1"/>
  <c r="D26"/>
  <c r="E26" s="1"/>
  <c r="F26" s="1"/>
  <c r="G26" s="1"/>
  <c r="H26" s="1"/>
  <c r="I26" s="1"/>
  <c r="J26" s="1"/>
  <c r="K26" s="1"/>
  <c r="L26" s="1"/>
  <c r="M26" s="1"/>
  <c r="N26" s="1"/>
  <c r="D27"/>
  <c r="E27" s="1"/>
  <c r="F27" s="1"/>
  <c r="G27" s="1"/>
  <c r="H27" s="1"/>
  <c r="I27" s="1"/>
  <c r="J27" s="1"/>
  <c r="K27" s="1"/>
  <c r="L27" s="1"/>
  <c r="M27" s="1"/>
  <c r="N27" s="1"/>
  <c r="D9" i="2"/>
  <c r="D10"/>
  <c r="D11"/>
  <c r="D12"/>
  <c r="D13"/>
  <c r="D14"/>
  <c r="D15"/>
  <c r="D16"/>
  <c r="D17"/>
  <c r="D18"/>
  <c r="D19"/>
  <c r="D20"/>
  <c r="D23"/>
  <c r="D24"/>
  <c r="D25"/>
  <c r="D26"/>
  <c r="D27"/>
  <c r="D7"/>
  <c r="E7" s="1"/>
  <c r="F7" s="1"/>
  <c r="G7" s="1"/>
  <c r="H7" s="1"/>
  <c r="I7" s="1"/>
  <c r="J7" s="1"/>
  <c r="K7" s="1"/>
  <c r="L7" s="1"/>
  <c r="M7" s="1"/>
  <c r="N7" s="1"/>
  <c r="F21" i="4" l="1"/>
  <c r="G21" s="1"/>
  <c r="H21" s="1"/>
  <c r="I21" s="1"/>
  <c r="J21" s="1"/>
  <c r="K21" s="1"/>
  <c r="L21" s="1"/>
  <c r="M21" s="1"/>
  <c r="N21" s="1"/>
  <c r="C28"/>
  <c r="E22"/>
  <c r="F22" s="1"/>
  <c r="G22" s="1"/>
  <c r="H22" s="1"/>
  <c r="I22" s="1"/>
  <c r="J22" s="1"/>
  <c r="K22" s="1"/>
  <c r="L22" s="1"/>
  <c r="M22" s="1"/>
  <c r="N22" s="1"/>
  <c r="E8" i="3"/>
  <c r="C28"/>
  <c r="D8" i="5"/>
  <c r="I25" i="4"/>
  <c r="J25" s="1"/>
  <c r="K25" s="1"/>
  <c r="L25" s="1"/>
  <c r="M25" s="1"/>
  <c r="N25" s="1"/>
  <c r="I19"/>
  <c r="J19" s="1"/>
  <c r="K19" s="1"/>
  <c r="L19" s="1"/>
  <c r="M19" s="1"/>
  <c r="N19" s="1"/>
  <c r="I15"/>
  <c r="J15" s="1"/>
  <c r="K15" s="1"/>
  <c r="L15" s="1"/>
  <c r="M15" s="1"/>
  <c r="N15" s="1"/>
  <c r="I11"/>
  <c r="J11" s="1"/>
  <c r="K11" s="1"/>
  <c r="L11" s="1"/>
  <c r="M11" s="1"/>
  <c r="N11" s="1"/>
  <c r="I23"/>
  <c r="J23" s="1"/>
  <c r="K23" s="1"/>
  <c r="L23" s="1"/>
  <c r="M23" s="1"/>
  <c r="N23" s="1"/>
  <c r="F27"/>
  <c r="G27" s="1"/>
  <c r="H27" s="1"/>
  <c r="I27" s="1"/>
  <c r="J27" s="1"/>
  <c r="K27" s="1"/>
  <c r="L27" s="1"/>
  <c r="M27" s="1"/>
  <c r="N27" s="1"/>
  <c r="F18"/>
  <c r="G18" s="1"/>
  <c r="H18" s="1"/>
  <c r="I18" s="1"/>
  <c r="J18" s="1"/>
  <c r="K18" s="1"/>
  <c r="L18" s="1"/>
  <c r="M18" s="1"/>
  <c r="N18" s="1"/>
  <c r="F14"/>
  <c r="G14" s="1"/>
  <c r="H14" s="1"/>
  <c r="I14" s="1"/>
  <c r="J14" s="1"/>
  <c r="K14" s="1"/>
  <c r="L14" s="1"/>
  <c r="M14" s="1"/>
  <c r="N14" s="1"/>
  <c r="F10"/>
  <c r="G10" s="1"/>
  <c r="H10" s="1"/>
  <c r="I10" s="1"/>
  <c r="J10" s="1"/>
  <c r="K10" s="1"/>
  <c r="L10" s="1"/>
  <c r="M10" s="1"/>
  <c r="N10" s="1"/>
  <c r="H9"/>
  <c r="I9" s="1"/>
  <c r="J9" s="1"/>
  <c r="K9" s="1"/>
  <c r="L9" s="1"/>
  <c r="M9" s="1"/>
  <c r="N9" s="1"/>
  <c r="F8"/>
  <c r="G8" s="1"/>
  <c r="H8" s="1"/>
  <c r="I8" s="1"/>
  <c r="J8" s="1"/>
  <c r="K8" s="1"/>
  <c r="L8" s="1"/>
  <c r="M8" s="1"/>
  <c r="N8" s="1"/>
  <c r="G25" i="3"/>
  <c r="H25" s="1"/>
  <c r="I25" s="1"/>
  <c r="J25" s="1"/>
  <c r="K25" s="1"/>
  <c r="L25" s="1"/>
  <c r="M25" s="1"/>
  <c r="N25" s="1"/>
  <c r="G19"/>
  <c r="H19" s="1"/>
  <c r="I19" s="1"/>
  <c r="J19" s="1"/>
  <c r="K19" s="1"/>
  <c r="L19" s="1"/>
  <c r="M19" s="1"/>
  <c r="N19" s="1"/>
  <c r="G11"/>
  <c r="H11" s="1"/>
  <c r="I11" s="1"/>
  <c r="J11" s="1"/>
  <c r="K11" s="1"/>
  <c r="L11" s="1"/>
  <c r="M11" s="1"/>
  <c r="N11" s="1"/>
  <c r="G9"/>
  <c r="H9" s="1"/>
  <c r="I9" s="1"/>
  <c r="J9" s="1"/>
  <c r="K9" s="1"/>
  <c r="L9" s="1"/>
  <c r="M9" s="1"/>
  <c r="N9" s="1"/>
  <c r="G23"/>
  <c r="H23" s="1"/>
  <c r="I23" s="1"/>
  <c r="J23" s="1"/>
  <c r="K23" s="1"/>
  <c r="L23" s="1"/>
  <c r="M23" s="1"/>
  <c r="N23" s="1"/>
  <c r="G15"/>
  <c r="H15" s="1"/>
  <c r="I15" s="1"/>
  <c r="J15" s="1"/>
  <c r="K15" s="1"/>
  <c r="L15" s="1"/>
  <c r="M15" s="1"/>
  <c r="N15" s="1"/>
  <c r="G22"/>
  <c r="H22" s="1"/>
  <c r="I22" s="1"/>
  <c r="J22" s="1"/>
  <c r="K22" s="1"/>
  <c r="L22" s="1"/>
  <c r="M22" s="1"/>
  <c r="N22" s="1"/>
  <c r="G20"/>
  <c r="H20" s="1"/>
  <c r="I20" s="1"/>
  <c r="J20" s="1"/>
  <c r="K20" s="1"/>
  <c r="L20" s="1"/>
  <c r="M20" s="1"/>
  <c r="N20" s="1"/>
  <c r="G18"/>
  <c r="H18" s="1"/>
  <c r="I18" s="1"/>
  <c r="J18" s="1"/>
  <c r="K18" s="1"/>
  <c r="L18" s="1"/>
  <c r="M18" s="1"/>
  <c r="N18" s="1"/>
  <c r="G14"/>
  <c r="H14" s="1"/>
  <c r="I14" s="1"/>
  <c r="J14" s="1"/>
  <c r="K14" s="1"/>
  <c r="L14" s="1"/>
  <c r="M14" s="1"/>
  <c r="N14" s="1"/>
  <c r="G12"/>
  <c r="H12" s="1"/>
  <c r="I12" s="1"/>
  <c r="J12" s="1"/>
  <c r="K12" s="1"/>
  <c r="L12" s="1"/>
  <c r="M12" s="1"/>
  <c r="N12" s="1"/>
  <c r="G10"/>
  <c r="H10" s="1"/>
  <c r="I10" s="1"/>
  <c r="J10" s="1"/>
  <c r="K10" s="1"/>
  <c r="L10" s="1"/>
  <c r="M10" s="1"/>
  <c r="N10" s="1"/>
  <c r="E27" i="2"/>
  <c r="F27" s="1"/>
  <c r="G27" s="1"/>
  <c r="H27" s="1"/>
  <c r="I27" s="1"/>
  <c r="J27" s="1"/>
  <c r="K27" s="1"/>
  <c r="L27" s="1"/>
  <c r="M27" s="1"/>
  <c r="N27" s="1"/>
  <c r="E26"/>
  <c r="E25"/>
  <c r="F25" s="1"/>
  <c r="G25" s="1"/>
  <c r="H25" s="1"/>
  <c r="I25" s="1"/>
  <c r="J25" s="1"/>
  <c r="K25" s="1"/>
  <c r="L25" s="1"/>
  <c r="M25" s="1"/>
  <c r="N25" s="1"/>
  <c r="E24"/>
  <c r="E23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6"/>
  <c r="E15"/>
  <c r="F15" s="1"/>
  <c r="G15" s="1"/>
  <c r="H15" s="1"/>
  <c r="I15" s="1"/>
  <c r="J15" s="1"/>
  <c r="K15" s="1"/>
  <c r="L15" s="1"/>
  <c r="M15" s="1"/>
  <c r="N15" s="1"/>
  <c r="E14"/>
  <c r="F14" s="1"/>
  <c r="G14" s="1"/>
  <c r="H14" s="1"/>
  <c r="I14" s="1"/>
  <c r="J14" s="1"/>
  <c r="K14" s="1"/>
  <c r="L14" s="1"/>
  <c r="M14" s="1"/>
  <c r="N14" s="1"/>
  <c r="E13"/>
  <c r="F13" s="1"/>
  <c r="G13" s="1"/>
  <c r="H13" s="1"/>
  <c r="I13" s="1"/>
  <c r="J13" s="1"/>
  <c r="K13" s="1"/>
  <c r="L13" s="1"/>
  <c r="M13" s="1"/>
  <c r="N13" s="1"/>
  <c r="E12"/>
  <c r="F12" s="1"/>
  <c r="G12" s="1"/>
  <c r="H12" s="1"/>
  <c r="I12" s="1"/>
  <c r="J12" s="1"/>
  <c r="K12" s="1"/>
  <c r="L12" s="1"/>
  <c r="M12" s="1"/>
  <c r="N12" s="1"/>
  <c r="E1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C8" i="5"/>
  <c r="O21" i="4" l="1"/>
  <c r="F8" i="3"/>
  <c r="O18" i="2"/>
  <c r="O10"/>
  <c r="F8"/>
  <c r="G8" s="1"/>
  <c r="H8" s="1"/>
  <c r="I8" s="1"/>
  <c r="J8" s="1"/>
  <c r="K8" s="1"/>
  <c r="L8" s="1"/>
  <c r="F24"/>
  <c r="G24" s="1"/>
  <c r="H24" s="1"/>
  <c r="I24" s="1"/>
  <c r="J24" s="1"/>
  <c r="K24" s="1"/>
  <c r="L24" s="1"/>
  <c r="M24" s="1"/>
  <c r="N24" s="1"/>
  <c r="F11"/>
  <c r="G11" s="1"/>
  <c r="H11" s="1"/>
  <c r="I11" s="1"/>
  <c r="J11" s="1"/>
  <c r="K11" s="1"/>
  <c r="L11" s="1"/>
  <c r="M11" s="1"/>
  <c r="N11" s="1"/>
  <c r="F19"/>
  <c r="G19" s="1"/>
  <c r="H19" s="1"/>
  <c r="I19" s="1"/>
  <c r="J19" s="1"/>
  <c r="K19" s="1"/>
  <c r="L19" s="1"/>
  <c r="M19" s="1"/>
  <c r="N19" s="1"/>
  <c r="F26"/>
  <c r="G26" s="1"/>
  <c r="H26" s="1"/>
  <c r="I26" s="1"/>
  <c r="J26" s="1"/>
  <c r="K26" s="1"/>
  <c r="L26" s="1"/>
  <c r="M26" s="1"/>
  <c r="N26" s="1"/>
  <c r="O22"/>
  <c r="O14"/>
  <c r="F16"/>
  <c r="G16" s="1"/>
  <c r="H16" s="1"/>
  <c r="I16" s="1"/>
  <c r="J16" s="1"/>
  <c r="K16" s="1"/>
  <c r="L16" s="1"/>
  <c r="M16" s="1"/>
  <c r="N16" s="1"/>
  <c r="E8" i="5"/>
  <c r="N15"/>
  <c r="O15" i="3"/>
  <c r="O15" i="2"/>
  <c r="O17"/>
  <c r="O27"/>
  <c r="O21"/>
  <c r="O20"/>
  <c r="O25"/>
  <c r="O13"/>
  <c r="O12"/>
  <c r="O23"/>
  <c r="O9"/>
  <c r="G8" i="3" l="1"/>
  <c r="O24" i="2"/>
  <c r="O19"/>
  <c r="O16"/>
  <c r="O11"/>
  <c r="M8"/>
  <c r="N8" s="1"/>
  <c r="O26"/>
  <c r="F8" i="5"/>
  <c r="G8"/>
  <c r="O8" i="4"/>
  <c r="H8" i="3" l="1"/>
  <c r="O8" i="2"/>
  <c r="O20" i="3"/>
  <c r="D7"/>
  <c r="D28" i="4"/>
  <c r="L28" i="2" l="1"/>
  <c r="E7" i="3"/>
  <c r="D28"/>
  <c r="H8" i="5"/>
  <c r="I8" i="3"/>
  <c r="F7" l="1"/>
  <c r="E28"/>
  <c r="J8"/>
  <c r="I8" i="5"/>
  <c r="C27"/>
  <c r="C14"/>
  <c r="G7" i="3" l="1"/>
  <c r="F28"/>
  <c r="K8"/>
  <c r="J8" i="5"/>
  <c r="D9"/>
  <c r="D27"/>
  <c r="D22"/>
  <c r="D18"/>
  <c r="D25"/>
  <c r="D23"/>
  <c r="D19"/>
  <c r="D15"/>
  <c r="D11"/>
  <c r="D20"/>
  <c r="D24"/>
  <c r="D17"/>
  <c r="D16"/>
  <c r="D10"/>
  <c r="D26"/>
  <c r="D21"/>
  <c r="D14"/>
  <c r="D13"/>
  <c r="E7" i="4"/>
  <c r="F7" s="1"/>
  <c r="G7" s="1"/>
  <c r="H7" s="1"/>
  <c r="I7" s="1"/>
  <c r="J7" s="1"/>
  <c r="K7" s="1"/>
  <c r="L7" s="1"/>
  <c r="M7" s="1"/>
  <c r="N7" s="1"/>
  <c r="N16" i="5"/>
  <c r="H7" i="3" l="1"/>
  <c r="G28"/>
  <c r="K8" i="5"/>
  <c r="L8" i="3"/>
  <c r="F15" i="5"/>
  <c r="G20"/>
  <c r="F23"/>
  <c r="E27"/>
  <c r="E14"/>
  <c r="F26"/>
  <c r="F17"/>
  <c r="F7"/>
  <c r="E15"/>
  <c r="F22"/>
  <c r="E26"/>
  <c r="E21"/>
  <c r="E17"/>
  <c r="E13"/>
  <c r="E9"/>
  <c r="F24"/>
  <c r="F20"/>
  <c r="F16"/>
  <c r="E20"/>
  <c r="E16"/>
  <c r="F25"/>
  <c r="F19"/>
  <c r="F11"/>
  <c r="E22"/>
  <c r="F9"/>
  <c r="F13"/>
  <c r="H11"/>
  <c r="E25"/>
  <c r="E19"/>
  <c r="F14"/>
  <c r="G24"/>
  <c r="E10"/>
  <c r="F21"/>
  <c r="E23"/>
  <c r="E11"/>
  <c r="F27"/>
  <c r="F10"/>
  <c r="E7"/>
  <c r="E24"/>
  <c r="O9" i="4"/>
  <c r="O10"/>
  <c r="O11"/>
  <c r="O12"/>
  <c r="O13"/>
  <c r="O14"/>
  <c r="O15"/>
  <c r="O16"/>
  <c r="O17"/>
  <c r="O19"/>
  <c r="O22"/>
  <c r="O23"/>
  <c r="O24"/>
  <c r="O25"/>
  <c r="O26"/>
  <c r="O27"/>
  <c r="O7"/>
  <c r="O9" i="3"/>
  <c r="O10"/>
  <c r="O11"/>
  <c r="O13"/>
  <c r="O14"/>
  <c r="O16"/>
  <c r="O17"/>
  <c r="O19"/>
  <c r="O22"/>
  <c r="O23"/>
  <c r="O24"/>
  <c r="O25"/>
  <c r="O26"/>
  <c r="O27"/>
  <c r="I7" l="1"/>
  <c r="H28"/>
  <c r="M8"/>
  <c r="L8" i="5"/>
  <c r="O21" i="3"/>
  <c r="O20" i="4"/>
  <c r="H25" i="5"/>
  <c r="H15"/>
  <c r="H23"/>
  <c r="H16"/>
  <c r="H24"/>
  <c r="G9"/>
  <c r="G17"/>
  <c r="H22"/>
  <c r="H7"/>
  <c r="H26"/>
  <c r="G27"/>
  <c r="G11"/>
  <c r="J25"/>
  <c r="H21"/>
  <c r="G25"/>
  <c r="H13"/>
  <c r="G22"/>
  <c r="H20"/>
  <c r="G13"/>
  <c r="G21"/>
  <c r="G26"/>
  <c r="G15"/>
  <c r="H17"/>
  <c r="G14"/>
  <c r="H19"/>
  <c r="G7"/>
  <c r="H10"/>
  <c r="H27"/>
  <c r="G23"/>
  <c r="G10"/>
  <c r="H14"/>
  <c r="G19"/>
  <c r="H9"/>
  <c r="G16"/>
  <c r="J7" i="3" l="1"/>
  <c r="I28"/>
  <c r="M8" i="5"/>
  <c r="N8" i="3"/>
  <c r="J11" i="5"/>
  <c r="L11"/>
  <c r="I24"/>
  <c r="K24"/>
  <c r="I20"/>
  <c r="J15"/>
  <c r="J9"/>
  <c r="J14"/>
  <c r="I10"/>
  <c r="I23"/>
  <c r="J10"/>
  <c r="J19"/>
  <c r="J17"/>
  <c r="I26"/>
  <c r="I13"/>
  <c r="J20"/>
  <c r="I22"/>
  <c r="J13"/>
  <c r="L25"/>
  <c r="I27"/>
  <c r="I9"/>
  <c r="J16"/>
  <c r="J23"/>
  <c r="I16"/>
  <c r="I19"/>
  <c r="K20"/>
  <c r="J27"/>
  <c r="I7"/>
  <c r="I14"/>
  <c r="I15"/>
  <c r="I21"/>
  <c r="I25"/>
  <c r="J21"/>
  <c r="I11"/>
  <c r="L15"/>
  <c r="J26"/>
  <c r="J22"/>
  <c r="I17"/>
  <c r="J24"/>
  <c r="K7" i="3" l="1"/>
  <c r="J28"/>
  <c r="J7" i="5"/>
  <c r="N8"/>
  <c r="O8" i="3"/>
  <c r="M24" i="5"/>
  <c r="N11"/>
  <c r="M20"/>
  <c r="N25"/>
  <c r="K15"/>
  <c r="K22"/>
  <c r="K26"/>
  <c r="L19"/>
  <c r="K10"/>
  <c r="L21"/>
  <c r="K14"/>
  <c r="L27"/>
  <c r="K16"/>
  <c r="L16"/>
  <c r="L26"/>
  <c r="K25"/>
  <c r="L22"/>
  <c r="K19"/>
  <c r="K9"/>
  <c r="K27"/>
  <c r="L20"/>
  <c r="L17"/>
  <c r="L10"/>
  <c r="L14"/>
  <c r="L9"/>
  <c r="K17"/>
  <c r="L24"/>
  <c r="K11"/>
  <c r="K21"/>
  <c r="L23"/>
  <c r="L13"/>
  <c r="K13"/>
  <c r="K23"/>
  <c r="D7"/>
  <c r="C9"/>
  <c r="C10"/>
  <c r="C11"/>
  <c r="C13"/>
  <c r="C15"/>
  <c r="C16"/>
  <c r="C17"/>
  <c r="C19"/>
  <c r="C20"/>
  <c r="C21"/>
  <c r="C22"/>
  <c r="C23"/>
  <c r="C24"/>
  <c r="C25"/>
  <c r="C26"/>
  <c r="O1" i="3"/>
  <c r="K7" i="5" l="1"/>
  <c r="L7" i="3"/>
  <c r="K28"/>
  <c r="O8" i="5"/>
  <c r="M13"/>
  <c r="N23"/>
  <c r="M21"/>
  <c r="N24"/>
  <c r="M17"/>
  <c r="N14"/>
  <c r="N17"/>
  <c r="N26"/>
  <c r="N27"/>
  <c r="M10"/>
  <c r="M26"/>
  <c r="M15"/>
  <c r="M23"/>
  <c r="N13"/>
  <c r="M11"/>
  <c r="N9"/>
  <c r="N10"/>
  <c r="N22"/>
  <c r="M25"/>
  <c r="N21"/>
  <c r="N19"/>
  <c r="M22"/>
  <c r="O7" i="2"/>
  <c r="M27" i="5"/>
  <c r="M19"/>
  <c r="N20"/>
  <c r="M9"/>
  <c r="M16"/>
  <c r="M14"/>
  <c r="M7" i="3" l="1"/>
  <c r="L28"/>
  <c r="L7" i="5"/>
  <c r="O22"/>
  <c r="O11"/>
  <c r="O24"/>
  <c r="O10"/>
  <c r="O25"/>
  <c r="O15"/>
  <c r="O14"/>
  <c r="O13"/>
  <c r="O21"/>
  <c r="O16"/>
  <c r="O17"/>
  <c r="O27"/>
  <c r="O26"/>
  <c r="O9"/>
  <c r="O23"/>
  <c r="O20"/>
  <c r="O19"/>
  <c r="N7" i="3" l="1"/>
  <c r="M28"/>
  <c r="M7" i="5"/>
  <c r="O7" i="3"/>
  <c r="O7" i="5" l="1"/>
  <c r="N28" i="3"/>
  <c r="N7" i="5"/>
  <c r="C12"/>
  <c r="D12" l="1"/>
  <c r="D28" i="2"/>
  <c r="D28" i="5" l="1"/>
  <c r="E12"/>
  <c r="F12" l="1"/>
  <c r="G12" l="1"/>
  <c r="H12" l="1"/>
  <c r="I12" l="1"/>
  <c r="J12" l="1"/>
  <c r="K12" l="1"/>
  <c r="L12" l="1"/>
  <c r="M12" l="1"/>
  <c r="N12" l="1"/>
  <c r="O12" i="3"/>
  <c r="O12" i="5" l="1"/>
  <c r="C28" i="2" l="1"/>
  <c r="E28" l="1"/>
  <c r="G28" l="1"/>
  <c r="F28"/>
  <c r="H28" l="1"/>
  <c r="I28"/>
  <c r="J28" l="1"/>
  <c r="K28"/>
  <c r="E28" i="4" l="1"/>
  <c r="C18" i="5"/>
  <c r="M28" i="2"/>
  <c r="C28" i="5" l="1"/>
  <c r="F28" i="4"/>
  <c r="E18" i="5"/>
  <c r="N28" i="2"/>
  <c r="E28" i="5" l="1"/>
  <c r="G28" i="4"/>
  <c r="O28" i="2"/>
  <c r="F18" i="5"/>
  <c r="H28" i="4" l="1"/>
  <c r="F28" i="5"/>
  <c r="G18"/>
  <c r="I28" i="4" l="1"/>
  <c r="G28" i="5"/>
  <c r="H18"/>
  <c r="J28" i="4" l="1"/>
  <c r="H28" i="5"/>
  <c r="I18"/>
  <c r="K28" i="4" l="1"/>
  <c r="I28" i="5"/>
  <c r="J18"/>
  <c r="L28" i="4" l="1"/>
  <c r="J28" i="5"/>
  <c r="K18"/>
  <c r="N28" i="4" l="1"/>
  <c r="M28"/>
  <c r="K28" i="5"/>
  <c r="L18"/>
  <c r="O18" i="4" l="1"/>
  <c r="L28" i="5"/>
  <c r="O18" i="3"/>
  <c r="M18" i="5"/>
  <c r="O28" i="4" l="1"/>
  <c r="O28" i="3"/>
  <c r="O18" i="5"/>
  <c r="N18"/>
  <c r="M28"/>
  <c r="N28" l="1"/>
  <c r="O28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<sst xmlns="http://schemas.openxmlformats.org/spreadsheetml/2006/main" count="164" uniqueCount="45">
  <si>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</si>
  <si>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</si>
  <si>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</si>
  <si>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</si>
  <si>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</si>
  <si>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</si>
  <si>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"Ельнинская МБ"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</si>
  <si>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</si>
  <si>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</si>
  <si>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</si>
  <si>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</si>
  <si>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</si>
  <si>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</si>
  <si>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</si>
  <si>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</si>
  <si>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</si>
  <si>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</si>
  <si>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</si>
  <si>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</si>
  <si>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</si>
  <si>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</si>
  <si>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</si>
  <si>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</si>
  <si>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</si>
  <si>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</si>
  <si>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>ОГБУЗ "Сычевская МБ"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</si>
  <si>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</si>
  <si>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</si>
  <si>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</si>
  <si>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</si>
  <si>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</si>
  <si>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</si>
  <si>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</si>
  <si>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</si>
  <si>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</si>
  <si>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</si>
  <si>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</si>
  <si>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</si>
  <si>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</si>
  <si>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</si>
  <si>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</si>
  <si>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</si>
  <si>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</si>
  <si>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МБ"</t>
  </si>
  <si>
    <t>Утверждено на заседании Комиссии по разработке Территориальной программы ОМС от " 30  "  декабря 2022года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</si>
</sst>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2" applyFont="1"/>
    <xf numFmtId="43" fontId="0" fillId="0" borderId="0" xfId="0" applyNumberFormat="1"/>
    <xf numFmtId="43" fontId="1" fillId="0" borderId="0" xfId="2" applyFon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2" borderId="0" xfId="0" applyNumberFormat="1" applyFill="1"/>
    <xf numFmtId="164" fontId="0" fillId="0" borderId="0" xfId="0" applyNumberFormat="1"/>
    <xf numFmtId="4" fontId="0" fillId="0" borderId="0" xfId="0" applyNumberFormat="1" applyAlignment="1">
      <alignment vertical="center"/>
    </xf>
    <xf numFmtId="4" fontId="1" fillId="3" borderId="0" xfId="0" applyNumberFormat="1" applyFont="1" applyFill="1"/>
    <xf numFmtId="4" fontId="0" fillId="3" borderId="0" xfId="0" applyNumberFormat="1" applyFill="1"/>
    <xf numFmtId="0" fontId="0" fillId="3" borderId="0" xfId="0" applyFill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C21" sqref="C21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43" t="s">
        <v>42</v>
      </c>
      <c r="O1" s="43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44" t="str">
        <f>капитал!L2</f>
        <v>Утверждено на заседании Комиссии по разработке Территориальной программы ОМС от " 30  "  декабря 2022года</v>
      </c>
      <c r="M2" s="44"/>
      <c r="N2" s="44"/>
      <c r="O2" s="44"/>
    </row>
    <row r="3" spans="1:17" ht="18.75">
      <c r="A3" s="12"/>
      <c r="B3" s="45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6" t="s">
        <v>0</v>
      </c>
      <c r="B5" s="48" t="s">
        <v>39</v>
      </c>
      <c r="C5" s="40" t="s">
        <v>22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17">
      <c r="A6" s="47"/>
      <c r="B6" s="49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3504124.74</v>
      </c>
      <c r="D7" s="5">
        <f>ROUND(C7/12,2)</f>
        <v>292010.40000000002</v>
      </c>
      <c r="E7" s="5">
        <f>D7</f>
        <v>292010.40000000002</v>
      </c>
      <c r="F7" s="5">
        <f t="shared" ref="F7:N7" si="0">E7</f>
        <v>292010.40000000002</v>
      </c>
      <c r="G7" s="5">
        <f t="shared" si="0"/>
        <v>292010.40000000002</v>
      </c>
      <c r="H7" s="5">
        <f t="shared" si="0"/>
        <v>292010.40000000002</v>
      </c>
      <c r="I7" s="5">
        <f t="shared" si="0"/>
        <v>292010.40000000002</v>
      </c>
      <c r="J7" s="5">
        <f t="shared" si="0"/>
        <v>292010.40000000002</v>
      </c>
      <c r="K7" s="5">
        <f t="shared" si="0"/>
        <v>292010.40000000002</v>
      </c>
      <c r="L7" s="5">
        <f t="shared" si="0"/>
        <v>292010.40000000002</v>
      </c>
      <c r="M7" s="5">
        <f t="shared" si="0"/>
        <v>292010.40000000002</v>
      </c>
      <c r="N7" s="5">
        <f t="shared" si="0"/>
        <v>292010.40000000002</v>
      </c>
      <c r="O7" s="5">
        <f t="shared" ref="O7" si="1">C7-D7-E7-F7-G7-H7-I7-J7-K7-L7-M7-N7</f>
        <v>292010.3400000009</v>
      </c>
      <c r="P7" s="23"/>
      <c r="Q7" s="23"/>
    </row>
    <row r="8" spans="1:17" s="1" customFormat="1">
      <c r="A8" s="31">
        <v>2</v>
      </c>
      <c r="B8" s="29" t="s">
        <v>43</v>
      </c>
      <c r="C8" s="6">
        <f>994997.78+30886.11+42018.88</f>
        <v>1067902.77</v>
      </c>
      <c r="D8" s="5">
        <f t="shared" ref="D8:D27" si="2">ROUND(C8/12,2)</f>
        <v>88991.9</v>
      </c>
      <c r="E8" s="5">
        <f t="shared" ref="E8:N8" si="3">D8</f>
        <v>88991.9</v>
      </c>
      <c r="F8" s="5">
        <f t="shared" si="3"/>
        <v>88991.9</v>
      </c>
      <c r="G8" s="5">
        <f t="shared" si="3"/>
        <v>88991.9</v>
      </c>
      <c r="H8" s="5">
        <f t="shared" si="3"/>
        <v>88991.9</v>
      </c>
      <c r="I8" s="5">
        <f t="shared" si="3"/>
        <v>88991.9</v>
      </c>
      <c r="J8" s="5">
        <f t="shared" si="3"/>
        <v>88991.9</v>
      </c>
      <c r="K8" s="5">
        <f t="shared" si="3"/>
        <v>88991.9</v>
      </c>
      <c r="L8" s="5">
        <f t="shared" si="3"/>
        <v>88991.9</v>
      </c>
      <c r="M8" s="5">
        <f t="shared" si="3"/>
        <v>88991.9</v>
      </c>
      <c r="N8" s="5">
        <f t="shared" si="3"/>
        <v>88991.9</v>
      </c>
      <c r="O8" s="5">
        <f t="shared" ref="O8:O27" si="4">C8-D8-E8-F8-G8-H8-I8-J8-K8-L8-M8-N8</f>
        <v>88991.869999999821</v>
      </c>
      <c r="P8" s="23"/>
      <c r="Q8" s="23"/>
    </row>
    <row r="9" spans="1:17">
      <c r="A9" s="14">
        <v>3</v>
      </c>
      <c r="B9" s="8" t="s">
        <v>2</v>
      </c>
      <c r="C9" s="6">
        <v>34853.85</v>
      </c>
      <c r="D9" s="5">
        <f t="shared" si="2"/>
        <v>2904.49</v>
      </c>
      <c r="E9" s="5">
        <f t="shared" ref="E9:N9" si="5">D9</f>
        <v>2904.49</v>
      </c>
      <c r="F9" s="5">
        <f t="shared" si="5"/>
        <v>2904.49</v>
      </c>
      <c r="G9" s="5">
        <f t="shared" si="5"/>
        <v>2904.49</v>
      </c>
      <c r="H9" s="5">
        <f t="shared" si="5"/>
        <v>2904.49</v>
      </c>
      <c r="I9" s="5">
        <f t="shared" si="5"/>
        <v>2904.49</v>
      </c>
      <c r="J9" s="5">
        <f t="shared" si="5"/>
        <v>2904.49</v>
      </c>
      <c r="K9" s="5">
        <f t="shared" si="5"/>
        <v>2904.49</v>
      </c>
      <c r="L9" s="5">
        <f t="shared" si="5"/>
        <v>2904.49</v>
      </c>
      <c r="M9" s="5">
        <f t="shared" si="5"/>
        <v>2904.49</v>
      </c>
      <c r="N9" s="5">
        <f t="shared" si="5"/>
        <v>2904.49</v>
      </c>
      <c r="O9" s="5">
        <f t="shared" si="4"/>
        <v>2904.4600000000119</v>
      </c>
      <c r="P9" s="23"/>
      <c r="Q9" s="23"/>
    </row>
    <row r="10" spans="1:17">
      <c r="A10" s="14">
        <v>4</v>
      </c>
      <c r="B10" s="8" t="s">
        <v>3</v>
      </c>
      <c r="C10" s="6">
        <v>4372070.62</v>
      </c>
      <c r="D10" s="5">
        <f t="shared" si="2"/>
        <v>364339.22</v>
      </c>
      <c r="E10" s="5">
        <f t="shared" ref="E10:N10" si="6">D10</f>
        <v>364339.22</v>
      </c>
      <c r="F10" s="5">
        <f t="shared" si="6"/>
        <v>364339.22</v>
      </c>
      <c r="G10" s="5">
        <f t="shared" si="6"/>
        <v>364339.22</v>
      </c>
      <c r="H10" s="5">
        <f t="shared" si="6"/>
        <v>364339.22</v>
      </c>
      <c r="I10" s="5">
        <f t="shared" si="6"/>
        <v>364339.22</v>
      </c>
      <c r="J10" s="5">
        <f t="shared" si="6"/>
        <v>364339.22</v>
      </c>
      <c r="K10" s="5">
        <f t="shared" si="6"/>
        <v>364339.22</v>
      </c>
      <c r="L10" s="5">
        <f t="shared" si="6"/>
        <v>364339.22</v>
      </c>
      <c r="M10" s="5">
        <f t="shared" si="6"/>
        <v>364339.22</v>
      </c>
      <c r="N10" s="5">
        <f t="shared" si="6"/>
        <v>364339.22</v>
      </c>
      <c r="O10" s="5">
        <f t="shared" si="4"/>
        <v>364339.20000000182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257178.39</v>
      </c>
      <c r="D11" s="5">
        <f t="shared" si="2"/>
        <v>21431.53</v>
      </c>
      <c r="E11" s="5">
        <f t="shared" ref="E11:N11" si="7">D11</f>
        <v>21431.53</v>
      </c>
      <c r="F11" s="5">
        <f t="shared" si="7"/>
        <v>21431.53</v>
      </c>
      <c r="G11" s="5">
        <f t="shared" si="7"/>
        <v>21431.53</v>
      </c>
      <c r="H11" s="5">
        <f t="shared" si="7"/>
        <v>21431.53</v>
      </c>
      <c r="I11" s="5">
        <f t="shared" si="7"/>
        <v>21431.53</v>
      </c>
      <c r="J11" s="5">
        <f t="shared" si="7"/>
        <v>21431.53</v>
      </c>
      <c r="K11" s="5">
        <f t="shared" si="7"/>
        <v>21431.53</v>
      </c>
      <c r="L11" s="5">
        <f t="shared" si="7"/>
        <v>21431.53</v>
      </c>
      <c r="M11" s="5">
        <f t="shared" si="7"/>
        <v>21431.53</v>
      </c>
      <c r="N11" s="5">
        <f t="shared" si="7"/>
        <v>21431.53</v>
      </c>
      <c r="O11" s="5">
        <f t="shared" si="4"/>
        <v>21431.560000000027</v>
      </c>
      <c r="P11" s="23"/>
      <c r="Q11" s="23"/>
    </row>
    <row r="12" spans="1:17">
      <c r="A12" s="14">
        <v>6</v>
      </c>
      <c r="B12" s="8" t="s">
        <v>5</v>
      </c>
      <c r="C12" s="6">
        <v>261571.6</v>
      </c>
      <c r="D12" s="5">
        <f t="shared" si="2"/>
        <v>21797.63</v>
      </c>
      <c r="E12" s="5">
        <f t="shared" ref="E12:N12" si="8">D12</f>
        <v>21797.63</v>
      </c>
      <c r="F12" s="5">
        <f t="shared" si="8"/>
        <v>21797.63</v>
      </c>
      <c r="G12" s="5">
        <f t="shared" si="8"/>
        <v>21797.63</v>
      </c>
      <c r="H12" s="5">
        <f t="shared" si="8"/>
        <v>21797.63</v>
      </c>
      <c r="I12" s="5">
        <f t="shared" si="8"/>
        <v>21797.63</v>
      </c>
      <c r="J12" s="5">
        <f t="shared" si="8"/>
        <v>21797.63</v>
      </c>
      <c r="K12" s="5">
        <f t="shared" si="8"/>
        <v>21797.63</v>
      </c>
      <c r="L12" s="5">
        <f t="shared" si="8"/>
        <v>21797.63</v>
      </c>
      <c r="M12" s="5">
        <f t="shared" si="8"/>
        <v>21797.63</v>
      </c>
      <c r="N12" s="5">
        <f t="shared" si="8"/>
        <v>21797.63</v>
      </c>
      <c r="O12" s="5">
        <f t="shared" si="4"/>
        <v>21797.669999999958</v>
      </c>
      <c r="P12" s="23"/>
      <c r="Q12" s="23"/>
    </row>
    <row r="13" spans="1:17">
      <c r="A13" s="14">
        <v>7</v>
      </c>
      <c r="B13" s="8" t="s">
        <v>6</v>
      </c>
      <c r="C13" s="6">
        <v>394103.6</v>
      </c>
      <c r="D13" s="5">
        <f t="shared" si="2"/>
        <v>32841.97</v>
      </c>
      <c r="E13" s="5">
        <f t="shared" ref="E13:N13" si="9">D13</f>
        <v>32841.97</v>
      </c>
      <c r="F13" s="5">
        <f t="shared" si="9"/>
        <v>32841.97</v>
      </c>
      <c r="G13" s="5">
        <f t="shared" si="9"/>
        <v>32841.97</v>
      </c>
      <c r="H13" s="5">
        <f t="shared" si="9"/>
        <v>32841.97</v>
      </c>
      <c r="I13" s="5">
        <f t="shared" si="9"/>
        <v>32841.97</v>
      </c>
      <c r="J13" s="5">
        <f t="shared" si="9"/>
        <v>32841.97</v>
      </c>
      <c r="K13" s="5">
        <f t="shared" si="9"/>
        <v>32841.97</v>
      </c>
      <c r="L13" s="5">
        <f t="shared" si="9"/>
        <v>32841.97</v>
      </c>
      <c r="M13" s="5">
        <f t="shared" si="9"/>
        <v>32841.97</v>
      </c>
      <c r="N13" s="5">
        <f t="shared" si="9"/>
        <v>32841.97</v>
      </c>
      <c r="O13" s="5">
        <f t="shared" si="4"/>
        <v>32841.93000000008</v>
      </c>
      <c r="P13" s="23"/>
      <c r="Q13" s="23"/>
    </row>
    <row r="14" spans="1:17">
      <c r="A14" s="14">
        <v>8</v>
      </c>
      <c r="B14" s="8" t="s">
        <v>7</v>
      </c>
      <c r="C14" s="6">
        <v>128215.13</v>
      </c>
      <c r="D14" s="5">
        <f t="shared" si="2"/>
        <v>10684.59</v>
      </c>
      <c r="E14" s="5">
        <f t="shared" ref="E14:N14" si="10">D14</f>
        <v>10684.59</v>
      </c>
      <c r="F14" s="5">
        <f t="shared" si="10"/>
        <v>10684.59</v>
      </c>
      <c r="G14" s="5">
        <f t="shared" si="10"/>
        <v>10684.59</v>
      </c>
      <c r="H14" s="5">
        <f t="shared" si="10"/>
        <v>10684.59</v>
      </c>
      <c r="I14" s="5">
        <f t="shared" si="10"/>
        <v>10684.59</v>
      </c>
      <c r="J14" s="5">
        <f t="shared" si="10"/>
        <v>10684.59</v>
      </c>
      <c r="K14" s="5">
        <f t="shared" si="10"/>
        <v>10684.59</v>
      </c>
      <c r="L14" s="5">
        <f t="shared" si="10"/>
        <v>10684.59</v>
      </c>
      <c r="M14" s="5">
        <f t="shared" si="10"/>
        <v>10684.59</v>
      </c>
      <c r="N14" s="5">
        <f t="shared" si="10"/>
        <v>10684.59</v>
      </c>
      <c r="O14" s="5">
        <f t="shared" si="4"/>
        <v>10684.640000000032</v>
      </c>
      <c r="P14" s="23"/>
      <c r="Q14" s="23"/>
    </row>
    <row r="15" spans="1:17" ht="30">
      <c r="A15" s="14">
        <v>9</v>
      </c>
      <c r="B15" s="8" t="s">
        <v>8</v>
      </c>
      <c r="C15" s="6">
        <v>509891.61</v>
      </c>
      <c r="D15" s="5">
        <f t="shared" si="2"/>
        <v>42490.97</v>
      </c>
      <c r="E15" s="5">
        <f t="shared" ref="E15:N15" si="11">D15</f>
        <v>42490.97</v>
      </c>
      <c r="F15" s="5">
        <f t="shared" si="11"/>
        <v>42490.97</v>
      </c>
      <c r="G15" s="5">
        <f t="shared" si="11"/>
        <v>42490.97</v>
      </c>
      <c r="H15" s="5">
        <f t="shared" si="11"/>
        <v>42490.97</v>
      </c>
      <c r="I15" s="5">
        <f t="shared" si="11"/>
        <v>42490.97</v>
      </c>
      <c r="J15" s="5">
        <f t="shared" si="11"/>
        <v>42490.97</v>
      </c>
      <c r="K15" s="5">
        <f t="shared" si="11"/>
        <v>42490.97</v>
      </c>
      <c r="L15" s="5">
        <f t="shared" si="11"/>
        <v>42490.97</v>
      </c>
      <c r="M15" s="5">
        <f t="shared" si="11"/>
        <v>42490.97</v>
      </c>
      <c r="N15" s="5">
        <f t="shared" si="11"/>
        <v>42490.97</v>
      </c>
      <c r="O15" s="5">
        <f t="shared" si="4"/>
        <v>42490.940000000119</v>
      </c>
      <c r="P15" s="23"/>
      <c r="Q15" s="23"/>
    </row>
    <row r="16" spans="1:17">
      <c r="A16" s="14">
        <v>10</v>
      </c>
      <c r="B16" s="8" t="s">
        <v>9</v>
      </c>
      <c r="C16" s="6">
        <v>5283726.33</v>
      </c>
      <c r="D16" s="5">
        <f t="shared" si="2"/>
        <v>440310.53</v>
      </c>
      <c r="E16" s="5">
        <f t="shared" ref="E16:N16" si="12">D16</f>
        <v>440310.53</v>
      </c>
      <c r="F16" s="5">
        <f t="shared" si="12"/>
        <v>440310.53</v>
      </c>
      <c r="G16" s="5">
        <f t="shared" si="12"/>
        <v>440310.53</v>
      </c>
      <c r="H16" s="5">
        <f t="shared" si="12"/>
        <v>440310.53</v>
      </c>
      <c r="I16" s="5">
        <f t="shared" si="12"/>
        <v>440310.53</v>
      </c>
      <c r="J16" s="5">
        <f t="shared" si="12"/>
        <v>440310.53</v>
      </c>
      <c r="K16" s="5">
        <f t="shared" si="12"/>
        <v>440310.53</v>
      </c>
      <c r="L16" s="5">
        <f t="shared" si="12"/>
        <v>440310.53</v>
      </c>
      <c r="M16" s="5">
        <f t="shared" si="12"/>
        <v>440310.53</v>
      </c>
      <c r="N16" s="5">
        <f t="shared" si="12"/>
        <v>440310.53</v>
      </c>
      <c r="O16" s="5">
        <f t="shared" si="4"/>
        <v>440310.49999999814</v>
      </c>
      <c r="P16" s="23"/>
      <c r="Q16" s="23"/>
    </row>
    <row r="17" spans="1:17" ht="30">
      <c r="A17" s="14">
        <v>11</v>
      </c>
      <c r="B17" s="8" t="s">
        <v>10</v>
      </c>
      <c r="C17" s="6">
        <v>1460260.36</v>
      </c>
      <c r="D17" s="5">
        <f t="shared" si="2"/>
        <v>121688.36</v>
      </c>
      <c r="E17" s="5">
        <f t="shared" ref="E17:N17" si="13">D17</f>
        <v>121688.36</v>
      </c>
      <c r="F17" s="5">
        <f t="shared" si="13"/>
        <v>121688.36</v>
      </c>
      <c r="G17" s="5">
        <f t="shared" si="13"/>
        <v>121688.36</v>
      </c>
      <c r="H17" s="5">
        <f t="shared" si="13"/>
        <v>121688.36</v>
      </c>
      <c r="I17" s="5">
        <f t="shared" si="13"/>
        <v>121688.36</v>
      </c>
      <c r="J17" s="5">
        <f t="shared" si="13"/>
        <v>121688.36</v>
      </c>
      <c r="K17" s="5">
        <f t="shared" si="13"/>
        <v>121688.36</v>
      </c>
      <c r="L17" s="5">
        <f t="shared" si="13"/>
        <v>121688.36</v>
      </c>
      <c r="M17" s="5">
        <f t="shared" si="13"/>
        <v>121688.36</v>
      </c>
      <c r="N17" s="5">
        <f t="shared" si="13"/>
        <v>121688.36</v>
      </c>
      <c r="O17" s="5">
        <f t="shared" si="4"/>
        <v>121688.39999999989</v>
      </c>
      <c r="P17" s="23"/>
      <c r="Q17" s="23"/>
    </row>
    <row r="18" spans="1:17">
      <c r="A18" s="14">
        <v>12</v>
      </c>
      <c r="B18" s="28" t="s">
        <v>26</v>
      </c>
      <c r="C18" s="6">
        <v>510949.68</v>
      </c>
      <c r="D18" s="5">
        <f t="shared" si="2"/>
        <v>42579.14</v>
      </c>
      <c r="E18" s="5">
        <f t="shared" ref="E18:N18" si="14">D18</f>
        <v>42579.14</v>
      </c>
      <c r="F18" s="5">
        <f t="shared" si="14"/>
        <v>42579.14</v>
      </c>
      <c r="G18" s="5">
        <f t="shared" si="14"/>
        <v>42579.14</v>
      </c>
      <c r="H18" s="5">
        <f t="shared" si="14"/>
        <v>42579.14</v>
      </c>
      <c r="I18" s="5">
        <f t="shared" si="14"/>
        <v>42579.14</v>
      </c>
      <c r="J18" s="5">
        <f t="shared" si="14"/>
        <v>42579.14</v>
      </c>
      <c r="K18" s="5">
        <f t="shared" si="14"/>
        <v>42579.14</v>
      </c>
      <c r="L18" s="5">
        <f t="shared" si="14"/>
        <v>42579.14</v>
      </c>
      <c r="M18" s="5">
        <f t="shared" si="14"/>
        <v>42579.14</v>
      </c>
      <c r="N18" s="5">
        <f t="shared" si="14"/>
        <v>42579.14</v>
      </c>
      <c r="O18" s="5">
        <f t="shared" si="4"/>
        <v>42579.139999999883</v>
      </c>
      <c r="P18" s="23"/>
      <c r="Q18" s="23"/>
    </row>
    <row r="19" spans="1:17">
      <c r="A19" s="14">
        <v>13</v>
      </c>
      <c r="B19" s="8" t="s">
        <v>11</v>
      </c>
      <c r="C19" s="6">
        <v>1575167.82</v>
      </c>
      <c r="D19" s="5">
        <f t="shared" si="2"/>
        <v>131263.99</v>
      </c>
      <c r="E19" s="5">
        <f t="shared" ref="E19:N19" si="15">D19</f>
        <v>131263.99</v>
      </c>
      <c r="F19" s="5">
        <f t="shared" si="15"/>
        <v>131263.99</v>
      </c>
      <c r="G19" s="5">
        <f t="shared" si="15"/>
        <v>131263.99</v>
      </c>
      <c r="H19" s="5">
        <f t="shared" si="15"/>
        <v>131263.99</v>
      </c>
      <c r="I19" s="5">
        <f t="shared" si="15"/>
        <v>131263.99</v>
      </c>
      <c r="J19" s="5">
        <f t="shared" si="15"/>
        <v>131263.99</v>
      </c>
      <c r="K19" s="5">
        <f t="shared" si="15"/>
        <v>131263.99</v>
      </c>
      <c r="L19" s="5">
        <f t="shared" si="15"/>
        <v>131263.99</v>
      </c>
      <c r="M19" s="5">
        <f t="shared" si="15"/>
        <v>131263.99</v>
      </c>
      <c r="N19" s="5">
        <f t="shared" si="15"/>
        <v>131263.99</v>
      </c>
      <c r="O19" s="5">
        <f t="shared" si="4"/>
        <v>131263.93000000017</v>
      </c>
      <c r="P19" s="23"/>
      <c r="Q19" s="23"/>
    </row>
    <row r="20" spans="1:17">
      <c r="A20" s="14">
        <v>14</v>
      </c>
      <c r="B20" s="29" t="s">
        <v>12</v>
      </c>
      <c r="C20" s="6">
        <v>3842807.9</v>
      </c>
      <c r="D20" s="5">
        <f t="shared" si="2"/>
        <v>320233.99</v>
      </c>
      <c r="E20" s="5">
        <f t="shared" ref="E20:N20" si="16">D20</f>
        <v>320233.99</v>
      </c>
      <c r="F20" s="5">
        <f t="shared" si="16"/>
        <v>320233.99</v>
      </c>
      <c r="G20" s="5">
        <f t="shared" si="16"/>
        <v>320233.99</v>
      </c>
      <c r="H20" s="5">
        <f t="shared" si="16"/>
        <v>320233.99</v>
      </c>
      <c r="I20" s="5">
        <f t="shared" si="16"/>
        <v>320233.99</v>
      </c>
      <c r="J20" s="5">
        <f t="shared" si="16"/>
        <v>320233.99</v>
      </c>
      <c r="K20" s="5">
        <f t="shared" si="16"/>
        <v>320233.99</v>
      </c>
      <c r="L20" s="5">
        <f t="shared" si="16"/>
        <v>320233.99</v>
      </c>
      <c r="M20" s="5">
        <f t="shared" si="16"/>
        <v>320233.99</v>
      </c>
      <c r="N20" s="5">
        <f t="shared" si="16"/>
        <v>320233.99</v>
      </c>
      <c r="O20" s="5">
        <f t="shared" si="4"/>
        <v>320234.00999999931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4575283.0199999996</v>
      </c>
      <c r="D21" s="5">
        <f>ROUND(C21/12,2)</f>
        <v>381273.59</v>
      </c>
      <c r="E21" s="5">
        <f t="shared" ref="E21:N21" si="17">D21</f>
        <v>381273.59</v>
      </c>
      <c r="F21" s="5">
        <f t="shared" si="17"/>
        <v>381273.59</v>
      </c>
      <c r="G21" s="5">
        <f t="shared" si="17"/>
        <v>381273.59</v>
      </c>
      <c r="H21" s="5">
        <f t="shared" si="17"/>
        <v>381273.59</v>
      </c>
      <c r="I21" s="5">
        <f t="shared" si="17"/>
        <v>381273.59</v>
      </c>
      <c r="J21" s="5">
        <f t="shared" si="17"/>
        <v>381273.59</v>
      </c>
      <c r="K21" s="5">
        <f t="shared" si="17"/>
        <v>381273.59</v>
      </c>
      <c r="L21" s="5">
        <f t="shared" si="17"/>
        <v>381273.59</v>
      </c>
      <c r="M21" s="5">
        <f t="shared" si="17"/>
        <v>381273.59</v>
      </c>
      <c r="N21" s="5">
        <f t="shared" si="17"/>
        <v>381273.59</v>
      </c>
      <c r="O21" s="5">
        <f t="shared" si="4"/>
        <v>381273.53000000009</v>
      </c>
      <c r="P21" s="23"/>
      <c r="Q21" s="23"/>
    </row>
    <row r="22" spans="1:17">
      <c r="A22" s="14">
        <v>16</v>
      </c>
      <c r="B22" s="8" t="s">
        <v>14</v>
      </c>
      <c r="C22" s="6">
        <f>609241.79+3754902.76</f>
        <v>4364144.55</v>
      </c>
      <c r="D22" s="5">
        <f t="shared" si="2"/>
        <v>363678.71</v>
      </c>
      <c r="E22" s="5">
        <f t="shared" ref="E22:N22" si="18">D22</f>
        <v>363678.71</v>
      </c>
      <c r="F22" s="5">
        <f t="shared" si="18"/>
        <v>363678.71</v>
      </c>
      <c r="G22" s="5">
        <f t="shared" si="18"/>
        <v>363678.71</v>
      </c>
      <c r="H22" s="5">
        <f t="shared" si="18"/>
        <v>363678.71</v>
      </c>
      <c r="I22" s="5">
        <f t="shared" si="18"/>
        <v>363678.71</v>
      </c>
      <c r="J22" s="5">
        <f t="shared" si="18"/>
        <v>363678.71</v>
      </c>
      <c r="K22" s="5">
        <f t="shared" si="18"/>
        <v>363678.71</v>
      </c>
      <c r="L22" s="5">
        <f t="shared" si="18"/>
        <v>363678.71</v>
      </c>
      <c r="M22" s="5">
        <f t="shared" si="18"/>
        <v>363678.71</v>
      </c>
      <c r="N22" s="5">
        <f t="shared" si="18"/>
        <v>363678.71</v>
      </c>
      <c r="O22" s="5">
        <f t="shared" si="4"/>
        <v>363678.74000000017</v>
      </c>
      <c r="P22" s="23"/>
      <c r="Q22" s="23"/>
    </row>
    <row r="23" spans="1:17">
      <c r="A23" s="14">
        <v>17</v>
      </c>
      <c r="B23" s="8" t="s">
        <v>18</v>
      </c>
      <c r="C23" s="6">
        <v>4363415.34</v>
      </c>
      <c r="D23" s="5">
        <f t="shared" si="2"/>
        <v>363617.95</v>
      </c>
      <c r="E23" s="5">
        <f t="shared" ref="E23:N23" si="19">D23</f>
        <v>363617.95</v>
      </c>
      <c r="F23" s="5">
        <f t="shared" si="19"/>
        <v>363617.95</v>
      </c>
      <c r="G23" s="5">
        <f t="shared" si="19"/>
        <v>363617.95</v>
      </c>
      <c r="H23" s="5">
        <f t="shared" si="19"/>
        <v>363617.95</v>
      </c>
      <c r="I23" s="5">
        <f t="shared" si="19"/>
        <v>363617.95</v>
      </c>
      <c r="J23" s="5">
        <f t="shared" si="19"/>
        <v>363617.95</v>
      </c>
      <c r="K23" s="5">
        <f t="shared" si="19"/>
        <v>363617.95</v>
      </c>
      <c r="L23" s="5">
        <f t="shared" si="19"/>
        <v>363617.95</v>
      </c>
      <c r="M23" s="5">
        <f t="shared" si="19"/>
        <v>363617.95</v>
      </c>
      <c r="N23" s="5">
        <f t="shared" si="19"/>
        <v>363617.95</v>
      </c>
      <c r="O23" s="5">
        <f t="shared" si="4"/>
        <v>363617.88999999891</v>
      </c>
      <c r="P23" s="23"/>
      <c r="Q23" s="23"/>
    </row>
    <row r="24" spans="1:17">
      <c r="A24" s="14">
        <v>18</v>
      </c>
      <c r="B24" s="8" t="s">
        <v>25</v>
      </c>
      <c r="C24" s="6">
        <v>106153.5</v>
      </c>
      <c r="D24" s="5">
        <f t="shared" si="2"/>
        <v>8846.1299999999992</v>
      </c>
      <c r="E24" s="5">
        <f t="shared" ref="E24:N24" si="20">D24</f>
        <v>8846.1299999999992</v>
      </c>
      <c r="F24" s="5">
        <f t="shared" si="20"/>
        <v>8846.1299999999992</v>
      </c>
      <c r="G24" s="5">
        <f t="shared" si="20"/>
        <v>8846.1299999999992</v>
      </c>
      <c r="H24" s="5">
        <f t="shared" si="20"/>
        <v>8846.1299999999992</v>
      </c>
      <c r="I24" s="5">
        <f t="shared" si="20"/>
        <v>8846.1299999999992</v>
      </c>
      <c r="J24" s="5">
        <f t="shared" si="20"/>
        <v>8846.1299999999992</v>
      </c>
      <c r="K24" s="5">
        <f t="shared" si="20"/>
        <v>8846.1299999999992</v>
      </c>
      <c r="L24" s="5">
        <f t="shared" si="20"/>
        <v>8846.1299999999992</v>
      </c>
      <c r="M24" s="5">
        <f t="shared" si="20"/>
        <v>8846.1299999999992</v>
      </c>
      <c r="N24" s="5">
        <f t="shared" si="20"/>
        <v>8846.1299999999992</v>
      </c>
      <c r="O24" s="5">
        <f t="shared" si="4"/>
        <v>8846.0699999999979</v>
      </c>
      <c r="P24" s="23"/>
      <c r="Q24" s="23"/>
    </row>
    <row r="25" spans="1:17">
      <c r="A25" s="14">
        <v>21</v>
      </c>
      <c r="B25" s="8" t="s">
        <v>15</v>
      </c>
      <c r="C25" s="6">
        <v>307038.67</v>
      </c>
      <c r="D25" s="5">
        <f t="shared" si="2"/>
        <v>25586.560000000001</v>
      </c>
      <c r="E25" s="5">
        <f t="shared" ref="E25:N25" si="21">D25</f>
        <v>25586.560000000001</v>
      </c>
      <c r="F25" s="5">
        <f t="shared" si="21"/>
        <v>25586.560000000001</v>
      </c>
      <c r="G25" s="5">
        <f t="shared" si="21"/>
        <v>25586.560000000001</v>
      </c>
      <c r="H25" s="5">
        <f t="shared" si="21"/>
        <v>25586.560000000001</v>
      </c>
      <c r="I25" s="5">
        <f t="shared" si="21"/>
        <v>25586.560000000001</v>
      </c>
      <c r="J25" s="5">
        <f t="shared" si="21"/>
        <v>25586.560000000001</v>
      </c>
      <c r="K25" s="5">
        <f t="shared" si="21"/>
        <v>25586.560000000001</v>
      </c>
      <c r="L25" s="5">
        <f t="shared" si="21"/>
        <v>25586.560000000001</v>
      </c>
      <c r="M25" s="5">
        <f t="shared" si="21"/>
        <v>25586.560000000001</v>
      </c>
      <c r="N25" s="5">
        <f t="shared" si="21"/>
        <v>25586.560000000001</v>
      </c>
      <c r="O25" s="5">
        <f t="shared" si="4"/>
        <v>25586.510000000006</v>
      </c>
      <c r="P25" s="23"/>
      <c r="Q25" s="23"/>
    </row>
    <row r="26" spans="1:17">
      <c r="A26" s="14">
        <v>23</v>
      </c>
      <c r="B26" s="8" t="s">
        <v>16</v>
      </c>
      <c r="C26" s="6">
        <v>406886.9</v>
      </c>
      <c r="D26" s="5">
        <f t="shared" si="2"/>
        <v>33907.24</v>
      </c>
      <c r="E26" s="5">
        <f t="shared" ref="E26:N26" si="22">D26</f>
        <v>33907.24</v>
      </c>
      <c r="F26" s="5">
        <f t="shared" si="22"/>
        <v>33907.24</v>
      </c>
      <c r="G26" s="5">
        <f t="shared" si="22"/>
        <v>33907.24</v>
      </c>
      <c r="H26" s="5">
        <f t="shared" si="22"/>
        <v>33907.24</v>
      </c>
      <c r="I26" s="5">
        <f t="shared" si="22"/>
        <v>33907.24</v>
      </c>
      <c r="J26" s="5">
        <f t="shared" si="22"/>
        <v>33907.24</v>
      </c>
      <c r="K26" s="5">
        <f t="shared" si="22"/>
        <v>33907.24</v>
      </c>
      <c r="L26" s="5">
        <f t="shared" si="22"/>
        <v>33907.24</v>
      </c>
      <c r="M26" s="5">
        <f t="shared" si="22"/>
        <v>33907.24</v>
      </c>
      <c r="N26" s="5">
        <f t="shared" si="22"/>
        <v>33907.24</v>
      </c>
      <c r="O26" s="5">
        <f t="shared" si="4"/>
        <v>33907.260000000118</v>
      </c>
      <c r="P26" s="23"/>
      <c r="Q26" s="23"/>
    </row>
    <row r="27" spans="1:17">
      <c r="A27" s="14">
        <v>24</v>
      </c>
      <c r="B27" s="8" t="s">
        <v>17</v>
      </c>
      <c r="C27" s="6">
        <v>1313433.23</v>
      </c>
      <c r="D27" s="5">
        <f t="shared" si="2"/>
        <v>109452.77</v>
      </c>
      <c r="E27" s="5">
        <f t="shared" ref="E27:N27" si="23">D27</f>
        <v>109452.77</v>
      </c>
      <c r="F27" s="5">
        <f t="shared" si="23"/>
        <v>109452.77</v>
      </c>
      <c r="G27" s="5">
        <f t="shared" si="23"/>
        <v>109452.77</v>
      </c>
      <c r="H27" s="5">
        <f t="shared" si="23"/>
        <v>109452.77</v>
      </c>
      <c r="I27" s="5">
        <f t="shared" si="23"/>
        <v>109452.77</v>
      </c>
      <c r="J27" s="5">
        <f t="shared" si="23"/>
        <v>109452.77</v>
      </c>
      <c r="K27" s="5">
        <f t="shared" si="23"/>
        <v>109452.77</v>
      </c>
      <c r="L27" s="5">
        <f t="shared" si="23"/>
        <v>109452.77</v>
      </c>
      <c r="M27" s="5">
        <f t="shared" si="23"/>
        <v>109452.77</v>
      </c>
      <c r="N27" s="5">
        <f t="shared" si="23"/>
        <v>109452.77</v>
      </c>
      <c r="O27" s="5">
        <f t="shared" si="4"/>
        <v>109452.75999999979</v>
      </c>
      <c r="P27" s="23"/>
      <c r="Q27" s="23"/>
    </row>
    <row r="28" spans="1:17" s="22" customFormat="1" ht="23.25" customHeight="1">
      <c r="A28" s="38" t="s">
        <v>19</v>
      </c>
      <c r="B28" s="39"/>
      <c r="C28" s="21">
        <f t="shared" ref="C28:J28" si="24">SUM(C7:C27)</f>
        <v>38639179.609999999</v>
      </c>
      <c r="D28" s="21">
        <f t="shared" si="24"/>
        <v>3219931.66</v>
      </c>
      <c r="E28" s="21">
        <f t="shared" si="24"/>
        <v>3219931.66</v>
      </c>
      <c r="F28" s="21">
        <f t="shared" si="24"/>
        <v>3219931.66</v>
      </c>
      <c r="G28" s="21">
        <f>SUM(G7:G27)</f>
        <v>3219931.66</v>
      </c>
      <c r="H28" s="21">
        <f t="shared" si="24"/>
        <v>3219931.66</v>
      </c>
      <c r="I28" s="21">
        <f t="shared" si="24"/>
        <v>3219931.66</v>
      </c>
      <c r="J28" s="21">
        <f t="shared" si="24"/>
        <v>3219931.66</v>
      </c>
      <c r="K28" s="21">
        <f t="shared" ref="K28" si="25">SUM(K7:K27)</f>
        <v>3219931.66</v>
      </c>
      <c r="L28" s="21">
        <f>SUM(L7:L27)</f>
        <v>3219931.66</v>
      </c>
      <c r="M28" s="21">
        <f t="shared" ref="M28:N28" si="26">SUM(M7:M27)</f>
        <v>3219931.66</v>
      </c>
      <c r="N28" s="21">
        <f t="shared" si="26"/>
        <v>3219931.66</v>
      </c>
      <c r="O28" s="21">
        <f t="shared" ref="O28" si="27">SUM(O7:O27)</f>
        <v>3219931.3499999987</v>
      </c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C21" sqref="C2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4" t="str">
        <f>макс!L2</f>
        <v>Утверждено на заседании Комиссии по разработке Территориальной программы ОМС от " 30  "  декабря 2022года</v>
      </c>
      <c r="M2" s="44"/>
      <c r="N2" s="44"/>
      <c r="O2" s="44"/>
    </row>
    <row r="3" spans="1:17" ht="18.75">
      <c r="A3" s="12"/>
      <c r="B3" s="45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6" t="s">
        <v>0</v>
      </c>
      <c r="B5" s="48" t="s">
        <v>39</v>
      </c>
      <c r="C5" s="40" t="s">
        <v>21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17">
      <c r="A6" s="47"/>
      <c r="B6" s="49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1009872.35</v>
      </c>
      <c r="D7" s="5">
        <f>ROUND(C7/12,2)</f>
        <v>84156.03</v>
      </c>
      <c r="E7" s="5">
        <f>D7</f>
        <v>84156.03</v>
      </c>
      <c r="F7" s="5">
        <f t="shared" ref="F7:N7" si="0">E7</f>
        <v>84156.03</v>
      </c>
      <c r="G7" s="5">
        <f t="shared" si="0"/>
        <v>84156.03</v>
      </c>
      <c r="H7" s="5">
        <f t="shared" si="0"/>
        <v>84156.03</v>
      </c>
      <c r="I7" s="5">
        <f t="shared" si="0"/>
        <v>84156.03</v>
      </c>
      <c r="J7" s="5">
        <f t="shared" si="0"/>
        <v>84156.03</v>
      </c>
      <c r="K7" s="5">
        <f t="shared" si="0"/>
        <v>84156.03</v>
      </c>
      <c r="L7" s="5">
        <f t="shared" si="0"/>
        <v>84156.03</v>
      </c>
      <c r="M7" s="5">
        <f t="shared" si="0"/>
        <v>84156.03</v>
      </c>
      <c r="N7" s="5">
        <f t="shared" si="0"/>
        <v>84156.03</v>
      </c>
      <c r="O7" s="5">
        <f>C7-D7-E7-F7-G7-H7-I7-J7-K7-L7-M7-N7</f>
        <v>84156.019999999757</v>
      </c>
      <c r="P7" s="23"/>
      <c r="Q7" s="23"/>
    </row>
    <row r="8" spans="1:17" s="1" customFormat="1">
      <c r="A8" s="31">
        <v>2</v>
      </c>
      <c r="B8" s="29" t="s">
        <v>43</v>
      </c>
      <c r="C8" s="6">
        <f>19966609.67+5231631.21+5370335.86</f>
        <v>30568576.740000002</v>
      </c>
      <c r="D8" s="5">
        <f>ROUND(C8/12,2)</f>
        <v>2547381.4</v>
      </c>
      <c r="E8" s="5">
        <f t="shared" ref="E8:N8" si="1">D8</f>
        <v>2547381.4</v>
      </c>
      <c r="F8" s="5">
        <f t="shared" si="1"/>
        <v>2547381.4</v>
      </c>
      <c r="G8" s="5">
        <f t="shared" si="1"/>
        <v>2547381.4</v>
      </c>
      <c r="H8" s="5">
        <f t="shared" si="1"/>
        <v>2547381.4</v>
      </c>
      <c r="I8" s="5">
        <f t="shared" si="1"/>
        <v>2547381.4</v>
      </c>
      <c r="J8" s="5">
        <f t="shared" si="1"/>
        <v>2547381.4</v>
      </c>
      <c r="K8" s="5">
        <f t="shared" si="1"/>
        <v>2547381.4</v>
      </c>
      <c r="L8" s="5">
        <f t="shared" si="1"/>
        <v>2547381.4</v>
      </c>
      <c r="M8" s="5">
        <f t="shared" si="1"/>
        <v>2547381.4</v>
      </c>
      <c r="N8" s="5">
        <f t="shared" si="1"/>
        <v>2547381.4</v>
      </c>
      <c r="O8" s="5">
        <f>C8-D8-E8-F8-G8-H8-I8-J8-K8-L8-M8-N8</f>
        <v>2547381.3400000078</v>
      </c>
      <c r="P8" s="23"/>
      <c r="Q8" s="23"/>
    </row>
    <row r="9" spans="1:17">
      <c r="A9" s="14">
        <v>3</v>
      </c>
      <c r="B9" s="8" t="s">
        <v>2</v>
      </c>
      <c r="C9" s="6">
        <v>14364381.960000001</v>
      </c>
      <c r="D9" s="5">
        <f t="shared" ref="D9:D27" si="2">ROUND(C9/12,2)</f>
        <v>1197031.83</v>
      </c>
      <c r="E9" s="5">
        <f t="shared" ref="E9:N9" si="3">D9</f>
        <v>1197031.83</v>
      </c>
      <c r="F9" s="5">
        <f t="shared" si="3"/>
        <v>1197031.83</v>
      </c>
      <c r="G9" s="5">
        <f t="shared" si="3"/>
        <v>1197031.83</v>
      </c>
      <c r="H9" s="5">
        <f t="shared" si="3"/>
        <v>1197031.83</v>
      </c>
      <c r="I9" s="5">
        <f t="shared" si="3"/>
        <v>1197031.83</v>
      </c>
      <c r="J9" s="5">
        <f t="shared" si="3"/>
        <v>1197031.83</v>
      </c>
      <c r="K9" s="5">
        <f t="shared" si="3"/>
        <v>1197031.83</v>
      </c>
      <c r="L9" s="5">
        <f t="shared" si="3"/>
        <v>1197031.83</v>
      </c>
      <c r="M9" s="5">
        <f t="shared" si="3"/>
        <v>1197031.83</v>
      </c>
      <c r="N9" s="5">
        <f t="shared" si="3"/>
        <v>1197031.83</v>
      </c>
      <c r="O9" s="5">
        <f t="shared" ref="O9:O27" si="4">C9-D9-E9-F9-G9-H9-I9-J9-K9-L9-M9-N9</f>
        <v>1197031.83</v>
      </c>
      <c r="P9" s="23"/>
      <c r="Q9" s="23"/>
    </row>
    <row r="10" spans="1:17">
      <c r="A10" s="14">
        <v>4</v>
      </c>
      <c r="B10" s="8" t="s">
        <v>3</v>
      </c>
      <c r="C10" s="6">
        <v>1272626.47</v>
      </c>
      <c r="D10" s="5">
        <f t="shared" si="2"/>
        <v>106052.21</v>
      </c>
      <c r="E10" s="5">
        <f t="shared" ref="E10:N10" si="5">D10</f>
        <v>106052.21</v>
      </c>
      <c r="F10" s="5">
        <f t="shared" si="5"/>
        <v>106052.21</v>
      </c>
      <c r="G10" s="5">
        <f t="shared" si="5"/>
        <v>106052.21</v>
      </c>
      <c r="H10" s="5">
        <f t="shared" si="5"/>
        <v>106052.21</v>
      </c>
      <c r="I10" s="5">
        <f t="shared" si="5"/>
        <v>106052.21</v>
      </c>
      <c r="J10" s="5">
        <f t="shared" si="5"/>
        <v>106052.21</v>
      </c>
      <c r="K10" s="5">
        <f t="shared" si="5"/>
        <v>106052.21</v>
      </c>
      <c r="L10" s="5">
        <f t="shared" si="5"/>
        <v>106052.21</v>
      </c>
      <c r="M10" s="5">
        <f t="shared" si="5"/>
        <v>106052.21</v>
      </c>
      <c r="N10" s="5">
        <f t="shared" si="5"/>
        <v>106052.21</v>
      </c>
      <c r="O10" s="5">
        <f t="shared" si="4"/>
        <v>106052.16000000016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8372425.8099999996</v>
      </c>
      <c r="D11" s="5">
        <f t="shared" si="2"/>
        <v>697702.15</v>
      </c>
      <c r="E11" s="5">
        <f t="shared" ref="E11:N11" si="6">D11</f>
        <v>697702.15</v>
      </c>
      <c r="F11" s="5">
        <f t="shared" si="6"/>
        <v>697702.15</v>
      </c>
      <c r="G11" s="5">
        <f t="shared" si="6"/>
        <v>697702.15</v>
      </c>
      <c r="H11" s="5">
        <f t="shared" si="6"/>
        <v>697702.15</v>
      </c>
      <c r="I11" s="5">
        <f t="shared" si="6"/>
        <v>697702.15</v>
      </c>
      <c r="J11" s="5">
        <f t="shared" si="6"/>
        <v>697702.15</v>
      </c>
      <c r="K11" s="5">
        <f t="shared" si="6"/>
        <v>697702.15</v>
      </c>
      <c r="L11" s="5">
        <f t="shared" si="6"/>
        <v>697702.15</v>
      </c>
      <c r="M11" s="5">
        <f t="shared" si="6"/>
        <v>697702.15</v>
      </c>
      <c r="N11" s="5">
        <f t="shared" si="6"/>
        <v>697702.15</v>
      </c>
      <c r="O11" s="5">
        <f t="shared" si="4"/>
        <v>697702.15999999817</v>
      </c>
      <c r="P11" s="23"/>
      <c r="Q11" s="23"/>
    </row>
    <row r="12" spans="1:17">
      <c r="A12" s="14">
        <v>6</v>
      </c>
      <c r="B12" s="8" t="s">
        <v>5</v>
      </c>
      <c r="C12" s="6">
        <v>3523158.73</v>
      </c>
      <c r="D12" s="5">
        <f t="shared" si="2"/>
        <v>293596.56</v>
      </c>
      <c r="E12" s="5">
        <f t="shared" ref="E12:N12" si="7">D12</f>
        <v>293596.56</v>
      </c>
      <c r="F12" s="5">
        <f t="shared" si="7"/>
        <v>293596.56</v>
      </c>
      <c r="G12" s="5">
        <f t="shared" si="7"/>
        <v>293596.56</v>
      </c>
      <c r="H12" s="5">
        <f t="shared" si="7"/>
        <v>293596.56</v>
      </c>
      <c r="I12" s="5">
        <f t="shared" si="7"/>
        <v>293596.56</v>
      </c>
      <c r="J12" s="5">
        <f t="shared" si="7"/>
        <v>293596.56</v>
      </c>
      <c r="K12" s="5">
        <f t="shared" si="7"/>
        <v>293596.56</v>
      </c>
      <c r="L12" s="5">
        <f t="shared" si="7"/>
        <v>293596.56</v>
      </c>
      <c r="M12" s="5">
        <f t="shared" si="7"/>
        <v>293596.56</v>
      </c>
      <c r="N12" s="5">
        <f t="shared" si="7"/>
        <v>293596.56</v>
      </c>
      <c r="O12" s="5">
        <f t="shared" si="4"/>
        <v>293596.56999999942</v>
      </c>
      <c r="P12" s="23"/>
      <c r="Q12" s="23"/>
    </row>
    <row r="13" spans="1:17">
      <c r="A13" s="14">
        <v>7</v>
      </c>
      <c r="B13" s="8" t="s">
        <v>6</v>
      </c>
      <c r="C13" s="6">
        <v>1120903.96</v>
      </c>
      <c r="D13" s="5">
        <f t="shared" si="2"/>
        <v>93408.66</v>
      </c>
      <c r="E13" s="5">
        <f t="shared" ref="E13:N13" si="8">D13</f>
        <v>93408.66</v>
      </c>
      <c r="F13" s="5">
        <f t="shared" si="8"/>
        <v>93408.66</v>
      </c>
      <c r="G13" s="5">
        <f t="shared" si="8"/>
        <v>93408.66</v>
      </c>
      <c r="H13" s="5">
        <f t="shared" si="8"/>
        <v>93408.66</v>
      </c>
      <c r="I13" s="5">
        <f t="shared" si="8"/>
        <v>93408.66</v>
      </c>
      <c r="J13" s="5">
        <f t="shared" si="8"/>
        <v>93408.66</v>
      </c>
      <c r="K13" s="5">
        <f t="shared" si="8"/>
        <v>93408.66</v>
      </c>
      <c r="L13" s="5">
        <f t="shared" si="8"/>
        <v>93408.66</v>
      </c>
      <c r="M13" s="5">
        <f t="shared" si="8"/>
        <v>93408.66</v>
      </c>
      <c r="N13" s="5">
        <f t="shared" si="8"/>
        <v>93408.66</v>
      </c>
      <c r="O13" s="5">
        <f t="shared" si="4"/>
        <v>93408.699999999662</v>
      </c>
      <c r="P13" s="23"/>
      <c r="Q13" s="23"/>
    </row>
    <row r="14" spans="1:17">
      <c r="A14" s="14">
        <v>8</v>
      </c>
      <c r="B14" s="8" t="s">
        <v>7</v>
      </c>
      <c r="C14" s="6">
        <v>6766771.3499999996</v>
      </c>
      <c r="D14" s="5">
        <f t="shared" si="2"/>
        <v>563897.61</v>
      </c>
      <c r="E14" s="5">
        <f t="shared" ref="E14:N14" si="9">D14</f>
        <v>563897.61</v>
      </c>
      <c r="F14" s="5">
        <f t="shared" si="9"/>
        <v>563897.61</v>
      </c>
      <c r="G14" s="5">
        <f t="shared" si="9"/>
        <v>563897.61</v>
      </c>
      <c r="H14" s="5">
        <f t="shared" si="9"/>
        <v>563897.61</v>
      </c>
      <c r="I14" s="5">
        <f t="shared" si="9"/>
        <v>563897.61</v>
      </c>
      <c r="J14" s="5">
        <f t="shared" si="9"/>
        <v>563897.61</v>
      </c>
      <c r="K14" s="5">
        <f t="shared" si="9"/>
        <v>563897.61</v>
      </c>
      <c r="L14" s="5">
        <f t="shared" si="9"/>
        <v>563897.61</v>
      </c>
      <c r="M14" s="5">
        <f t="shared" si="9"/>
        <v>563897.61</v>
      </c>
      <c r="N14" s="5">
        <f t="shared" si="9"/>
        <v>563897.61</v>
      </c>
      <c r="O14" s="5">
        <f t="shared" si="4"/>
        <v>563897.63999999908</v>
      </c>
      <c r="P14" s="23"/>
      <c r="Q14" s="23"/>
    </row>
    <row r="15" spans="1:17" ht="30">
      <c r="A15" s="14">
        <v>9</v>
      </c>
      <c r="B15" s="8" t="s">
        <v>8</v>
      </c>
      <c r="C15" s="6">
        <v>1675922.8</v>
      </c>
      <c r="D15" s="5">
        <f t="shared" si="2"/>
        <v>139660.23000000001</v>
      </c>
      <c r="E15" s="5">
        <f t="shared" ref="E15:N15" si="10">D15</f>
        <v>139660.23000000001</v>
      </c>
      <c r="F15" s="5">
        <f t="shared" si="10"/>
        <v>139660.23000000001</v>
      </c>
      <c r="G15" s="5">
        <f t="shared" si="10"/>
        <v>139660.23000000001</v>
      </c>
      <c r="H15" s="5">
        <f t="shared" si="10"/>
        <v>139660.23000000001</v>
      </c>
      <c r="I15" s="5">
        <f t="shared" si="10"/>
        <v>139660.23000000001</v>
      </c>
      <c r="J15" s="5">
        <f t="shared" si="10"/>
        <v>139660.23000000001</v>
      </c>
      <c r="K15" s="5">
        <f t="shared" si="10"/>
        <v>139660.23000000001</v>
      </c>
      <c r="L15" s="5">
        <f t="shared" si="10"/>
        <v>139660.23000000001</v>
      </c>
      <c r="M15" s="5">
        <f t="shared" si="10"/>
        <v>139660.23000000001</v>
      </c>
      <c r="N15" s="5">
        <f t="shared" si="10"/>
        <v>139660.23000000001</v>
      </c>
      <c r="O15" s="5">
        <f t="shared" si="4"/>
        <v>139660.27000000022</v>
      </c>
      <c r="P15" s="23"/>
      <c r="Q15" s="23"/>
    </row>
    <row r="16" spans="1:17">
      <c r="A16" s="14">
        <v>10</v>
      </c>
      <c r="B16" s="8" t="s">
        <v>9</v>
      </c>
      <c r="C16" s="6">
        <v>895677.55</v>
      </c>
      <c r="D16" s="5">
        <f t="shared" si="2"/>
        <v>74639.8</v>
      </c>
      <c r="E16" s="5">
        <f t="shared" ref="E16:N16" si="11">D16</f>
        <v>74639.8</v>
      </c>
      <c r="F16" s="5">
        <f t="shared" si="11"/>
        <v>74639.8</v>
      </c>
      <c r="G16" s="5">
        <f t="shared" si="11"/>
        <v>74639.8</v>
      </c>
      <c r="H16" s="5">
        <f t="shared" si="11"/>
        <v>74639.8</v>
      </c>
      <c r="I16" s="5">
        <f t="shared" si="11"/>
        <v>74639.8</v>
      </c>
      <c r="J16" s="5">
        <f t="shared" si="11"/>
        <v>74639.8</v>
      </c>
      <c r="K16" s="5">
        <f t="shared" si="11"/>
        <v>74639.8</v>
      </c>
      <c r="L16" s="5">
        <f t="shared" si="11"/>
        <v>74639.8</v>
      </c>
      <c r="M16" s="5">
        <f t="shared" si="11"/>
        <v>74639.8</v>
      </c>
      <c r="N16" s="5">
        <f t="shared" si="11"/>
        <v>74639.8</v>
      </c>
      <c r="O16" s="5">
        <f t="shared" si="4"/>
        <v>74639.749999999927</v>
      </c>
      <c r="P16" s="23"/>
      <c r="Q16" s="23"/>
    </row>
    <row r="17" spans="1:17" ht="30">
      <c r="A17" s="14">
        <v>11</v>
      </c>
      <c r="B17" s="8" t="s">
        <v>10</v>
      </c>
      <c r="C17" s="6">
        <v>1863425.22</v>
      </c>
      <c r="D17" s="5">
        <f t="shared" si="2"/>
        <v>155285.44</v>
      </c>
      <c r="E17" s="5">
        <f t="shared" ref="E17:N17" si="12">D17</f>
        <v>155285.44</v>
      </c>
      <c r="F17" s="5">
        <f t="shared" si="12"/>
        <v>155285.44</v>
      </c>
      <c r="G17" s="5">
        <f t="shared" si="12"/>
        <v>155285.44</v>
      </c>
      <c r="H17" s="5">
        <f t="shared" si="12"/>
        <v>155285.44</v>
      </c>
      <c r="I17" s="5">
        <f t="shared" si="12"/>
        <v>155285.44</v>
      </c>
      <c r="J17" s="5">
        <f t="shared" si="12"/>
        <v>155285.44</v>
      </c>
      <c r="K17" s="5">
        <f t="shared" si="12"/>
        <v>155285.44</v>
      </c>
      <c r="L17" s="5">
        <f t="shared" si="12"/>
        <v>155285.44</v>
      </c>
      <c r="M17" s="5">
        <f t="shared" si="12"/>
        <v>155285.44</v>
      </c>
      <c r="N17" s="5">
        <f t="shared" si="12"/>
        <v>155285.44</v>
      </c>
      <c r="O17" s="5">
        <f t="shared" si="4"/>
        <v>155285.38000000041</v>
      </c>
      <c r="P17" s="23"/>
      <c r="Q17" s="23"/>
    </row>
    <row r="18" spans="1:17">
      <c r="A18" s="14">
        <v>12</v>
      </c>
      <c r="B18" s="28" t="s">
        <v>26</v>
      </c>
      <c r="C18" s="6">
        <v>1734473.78</v>
      </c>
      <c r="D18" s="5">
        <f t="shared" si="2"/>
        <v>144539.48000000001</v>
      </c>
      <c r="E18" s="5">
        <f t="shared" ref="E18:N18" si="13">D18</f>
        <v>144539.48000000001</v>
      </c>
      <c r="F18" s="5">
        <f t="shared" si="13"/>
        <v>144539.48000000001</v>
      </c>
      <c r="G18" s="5">
        <f t="shared" si="13"/>
        <v>144539.48000000001</v>
      </c>
      <c r="H18" s="5">
        <f t="shared" si="13"/>
        <v>144539.48000000001</v>
      </c>
      <c r="I18" s="5">
        <f t="shared" si="13"/>
        <v>144539.48000000001</v>
      </c>
      <c r="J18" s="5">
        <f t="shared" si="13"/>
        <v>144539.48000000001</v>
      </c>
      <c r="K18" s="5">
        <f t="shared" si="13"/>
        <v>144539.48000000001</v>
      </c>
      <c r="L18" s="5">
        <f t="shared" si="13"/>
        <v>144539.48000000001</v>
      </c>
      <c r="M18" s="5">
        <f t="shared" si="13"/>
        <v>144539.48000000001</v>
      </c>
      <c r="N18" s="5">
        <f t="shared" si="13"/>
        <v>144539.48000000001</v>
      </c>
      <c r="O18" s="5">
        <f>C18-D18-E18-F18-G18-H18-I18-J18-K18-L18-M18-N18</f>
        <v>144539.5000000002</v>
      </c>
      <c r="P18" s="23"/>
      <c r="Q18" s="23"/>
    </row>
    <row r="19" spans="1:17">
      <c r="A19" s="14">
        <v>13</v>
      </c>
      <c r="B19" s="8" t="s">
        <v>11</v>
      </c>
      <c r="C19" s="6">
        <v>11282720.18</v>
      </c>
      <c r="D19" s="5">
        <f t="shared" si="2"/>
        <v>940226.68</v>
      </c>
      <c r="E19" s="5">
        <f t="shared" ref="E19:N19" si="14">D19</f>
        <v>940226.68</v>
      </c>
      <c r="F19" s="5">
        <f t="shared" si="14"/>
        <v>940226.68</v>
      </c>
      <c r="G19" s="5">
        <f t="shared" si="14"/>
        <v>940226.68</v>
      </c>
      <c r="H19" s="5">
        <f t="shared" si="14"/>
        <v>940226.68</v>
      </c>
      <c r="I19" s="5">
        <f t="shared" si="14"/>
        <v>940226.68</v>
      </c>
      <c r="J19" s="5">
        <f t="shared" si="14"/>
        <v>940226.68</v>
      </c>
      <c r="K19" s="5">
        <f t="shared" si="14"/>
        <v>940226.68</v>
      </c>
      <c r="L19" s="5">
        <f t="shared" si="14"/>
        <v>940226.68</v>
      </c>
      <c r="M19" s="5">
        <f t="shared" si="14"/>
        <v>940226.68</v>
      </c>
      <c r="N19" s="5">
        <f t="shared" si="14"/>
        <v>940226.68</v>
      </c>
      <c r="O19" s="5">
        <f t="shared" si="4"/>
        <v>940226.70000000123</v>
      </c>
      <c r="P19" s="23"/>
      <c r="Q19" s="23"/>
    </row>
    <row r="20" spans="1:17">
      <c r="A20" s="14">
        <v>14</v>
      </c>
      <c r="B20" s="29" t="s">
        <v>12</v>
      </c>
      <c r="C20" s="6">
        <v>17006202.530000001</v>
      </c>
      <c r="D20" s="5">
        <f t="shared" si="2"/>
        <v>1417183.54</v>
      </c>
      <c r="E20" s="5">
        <f t="shared" ref="E20:N20" si="15">D20</f>
        <v>1417183.54</v>
      </c>
      <c r="F20" s="5">
        <f t="shared" si="15"/>
        <v>1417183.54</v>
      </c>
      <c r="G20" s="5">
        <f t="shared" si="15"/>
        <v>1417183.54</v>
      </c>
      <c r="H20" s="5">
        <f t="shared" si="15"/>
        <v>1417183.54</v>
      </c>
      <c r="I20" s="5">
        <f t="shared" si="15"/>
        <v>1417183.54</v>
      </c>
      <c r="J20" s="5">
        <f t="shared" si="15"/>
        <v>1417183.54</v>
      </c>
      <c r="K20" s="5">
        <f t="shared" si="15"/>
        <v>1417183.54</v>
      </c>
      <c r="L20" s="5">
        <f t="shared" si="15"/>
        <v>1417183.54</v>
      </c>
      <c r="M20" s="5">
        <f t="shared" si="15"/>
        <v>1417183.54</v>
      </c>
      <c r="N20" s="5">
        <f t="shared" si="15"/>
        <v>1417183.54</v>
      </c>
      <c r="O20" s="5">
        <f>C20-D20-E20-F20-G20-H20-I20-J20-K20-L20-M20-N20</f>
        <v>1417183.5900000064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966295.32</v>
      </c>
      <c r="D21" s="5">
        <f>ROUND(C21/12,2)</f>
        <v>80524.61</v>
      </c>
      <c r="E21" s="5">
        <f t="shared" ref="E21:N21" si="16">D21</f>
        <v>80524.61</v>
      </c>
      <c r="F21" s="5">
        <f t="shared" si="16"/>
        <v>80524.61</v>
      </c>
      <c r="G21" s="5">
        <f t="shared" si="16"/>
        <v>80524.61</v>
      </c>
      <c r="H21" s="5">
        <f t="shared" si="16"/>
        <v>80524.61</v>
      </c>
      <c r="I21" s="5">
        <f t="shared" si="16"/>
        <v>80524.61</v>
      </c>
      <c r="J21" s="5">
        <f t="shared" si="16"/>
        <v>80524.61</v>
      </c>
      <c r="K21" s="5">
        <f t="shared" si="16"/>
        <v>80524.61</v>
      </c>
      <c r="L21" s="5">
        <f t="shared" si="16"/>
        <v>80524.61</v>
      </c>
      <c r="M21" s="5">
        <f t="shared" si="16"/>
        <v>80524.61</v>
      </c>
      <c r="N21" s="5">
        <f t="shared" si="16"/>
        <v>80524.61</v>
      </c>
      <c r="O21" s="5">
        <f>C21-D21-E21-F21-G21-H21-I21-J21-K21-L21-M21-N21</f>
        <v>80524.610000000088</v>
      </c>
      <c r="P21" s="23"/>
      <c r="Q21" s="23"/>
    </row>
    <row r="22" spans="1:17">
      <c r="A22" s="14">
        <v>16</v>
      </c>
      <c r="B22" s="8" t="s">
        <v>14</v>
      </c>
      <c r="C22" s="6">
        <f>16137494.14+639966.04</f>
        <v>16777460.18</v>
      </c>
      <c r="D22" s="5">
        <f t="shared" si="2"/>
        <v>1398121.68</v>
      </c>
      <c r="E22" s="5">
        <f t="shared" ref="E22:N22" si="17">D22</f>
        <v>1398121.68</v>
      </c>
      <c r="F22" s="5">
        <f t="shared" si="17"/>
        <v>1398121.68</v>
      </c>
      <c r="G22" s="5">
        <f t="shared" si="17"/>
        <v>1398121.68</v>
      </c>
      <c r="H22" s="5">
        <f t="shared" si="17"/>
        <v>1398121.68</v>
      </c>
      <c r="I22" s="5">
        <f t="shared" si="17"/>
        <v>1398121.68</v>
      </c>
      <c r="J22" s="5">
        <f t="shared" si="17"/>
        <v>1398121.68</v>
      </c>
      <c r="K22" s="5">
        <f t="shared" si="17"/>
        <v>1398121.68</v>
      </c>
      <c r="L22" s="5">
        <f t="shared" si="17"/>
        <v>1398121.68</v>
      </c>
      <c r="M22" s="5">
        <f t="shared" si="17"/>
        <v>1398121.68</v>
      </c>
      <c r="N22" s="5">
        <f t="shared" si="17"/>
        <v>1398121.68</v>
      </c>
      <c r="O22" s="5">
        <f t="shared" si="4"/>
        <v>1398121.7000000027</v>
      </c>
      <c r="P22" s="23"/>
      <c r="Q22" s="23"/>
    </row>
    <row r="23" spans="1:17">
      <c r="A23" s="14">
        <v>17</v>
      </c>
      <c r="B23" s="8" t="s">
        <v>18</v>
      </c>
      <c r="C23" s="6">
        <v>4195901.93</v>
      </c>
      <c r="D23" s="5">
        <f t="shared" si="2"/>
        <v>349658.49</v>
      </c>
      <c r="E23" s="5">
        <f t="shared" ref="E23:N23" si="18">D23</f>
        <v>349658.49</v>
      </c>
      <c r="F23" s="5">
        <f t="shared" si="18"/>
        <v>349658.49</v>
      </c>
      <c r="G23" s="5">
        <f t="shared" si="18"/>
        <v>349658.49</v>
      </c>
      <c r="H23" s="5">
        <f t="shared" si="18"/>
        <v>349658.49</v>
      </c>
      <c r="I23" s="5">
        <f t="shared" si="18"/>
        <v>349658.49</v>
      </c>
      <c r="J23" s="5">
        <f t="shared" si="18"/>
        <v>349658.49</v>
      </c>
      <c r="K23" s="5">
        <f t="shared" si="18"/>
        <v>349658.49</v>
      </c>
      <c r="L23" s="5">
        <f t="shared" si="18"/>
        <v>349658.49</v>
      </c>
      <c r="M23" s="5">
        <f t="shared" si="18"/>
        <v>349658.49</v>
      </c>
      <c r="N23" s="5">
        <f t="shared" si="18"/>
        <v>349658.49</v>
      </c>
      <c r="O23" s="5">
        <f t="shared" si="4"/>
        <v>349658.53999999841</v>
      </c>
      <c r="P23" s="23"/>
      <c r="Q23" s="23"/>
    </row>
    <row r="24" spans="1:17">
      <c r="A24" s="14">
        <v>18</v>
      </c>
      <c r="B24" s="8" t="s">
        <v>25</v>
      </c>
      <c r="C24" s="6">
        <v>15176757.960000001</v>
      </c>
      <c r="D24" s="5">
        <f t="shared" si="2"/>
        <v>1264729.83</v>
      </c>
      <c r="E24" s="5">
        <f t="shared" ref="E24:N24" si="19">D24</f>
        <v>1264729.83</v>
      </c>
      <c r="F24" s="5">
        <f t="shared" si="19"/>
        <v>1264729.83</v>
      </c>
      <c r="G24" s="5">
        <f t="shared" si="19"/>
        <v>1264729.83</v>
      </c>
      <c r="H24" s="5">
        <f t="shared" si="19"/>
        <v>1264729.83</v>
      </c>
      <c r="I24" s="5">
        <f t="shared" si="19"/>
        <v>1264729.83</v>
      </c>
      <c r="J24" s="5">
        <f t="shared" si="19"/>
        <v>1264729.83</v>
      </c>
      <c r="K24" s="5">
        <f t="shared" si="19"/>
        <v>1264729.83</v>
      </c>
      <c r="L24" s="5">
        <f t="shared" si="19"/>
        <v>1264729.83</v>
      </c>
      <c r="M24" s="5">
        <f t="shared" si="19"/>
        <v>1264729.83</v>
      </c>
      <c r="N24" s="5">
        <f t="shared" si="19"/>
        <v>1264729.83</v>
      </c>
      <c r="O24" s="5">
        <f t="shared" si="4"/>
        <v>1264729.83</v>
      </c>
      <c r="P24" s="23"/>
      <c r="Q24" s="23"/>
    </row>
    <row r="25" spans="1:17">
      <c r="A25" s="14">
        <v>21</v>
      </c>
      <c r="B25" s="8" t="s">
        <v>15</v>
      </c>
      <c r="C25" s="6">
        <v>585575.86</v>
      </c>
      <c r="D25" s="5">
        <f t="shared" si="2"/>
        <v>48797.99</v>
      </c>
      <c r="E25" s="5">
        <f t="shared" ref="E25:N25" si="20">D25</f>
        <v>48797.99</v>
      </c>
      <c r="F25" s="5">
        <f t="shared" si="20"/>
        <v>48797.99</v>
      </c>
      <c r="G25" s="5">
        <f t="shared" si="20"/>
        <v>48797.99</v>
      </c>
      <c r="H25" s="5">
        <f t="shared" si="20"/>
        <v>48797.99</v>
      </c>
      <c r="I25" s="5">
        <f t="shared" si="20"/>
        <v>48797.99</v>
      </c>
      <c r="J25" s="5">
        <f t="shared" si="20"/>
        <v>48797.99</v>
      </c>
      <c r="K25" s="5">
        <f t="shared" si="20"/>
        <v>48797.99</v>
      </c>
      <c r="L25" s="5">
        <f t="shared" si="20"/>
        <v>48797.99</v>
      </c>
      <c r="M25" s="5">
        <f t="shared" si="20"/>
        <v>48797.99</v>
      </c>
      <c r="N25" s="5">
        <f t="shared" si="20"/>
        <v>48797.99</v>
      </c>
      <c r="O25" s="5">
        <f t="shared" si="4"/>
        <v>48797.970000000081</v>
      </c>
      <c r="P25" s="23"/>
      <c r="Q25" s="23"/>
    </row>
    <row r="26" spans="1:17">
      <c r="A26" s="14">
        <v>23</v>
      </c>
      <c r="B26" s="8" t="s">
        <v>16</v>
      </c>
      <c r="C26" s="6">
        <v>8804494.0399999991</v>
      </c>
      <c r="D26" s="5">
        <f t="shared" si="2"/>
        <v>733707.84</v>
      </c>
      <c r="E26" s="5">
        <f t="shared" ref="E26:N26" si="21">D26</f>
        <v>733707.84</v>
      </c>
      <c r="F26" s="5">
        <f t="shared" si="21"/>
        <v>733707.84</v>
      </c>
      <c r="G26" s="5">
        <f t="shared" si="21"/>
        <v>733707.84</v>
      </c>
      <c r="H26" s="5">
        <f t="shared" si="21"/>
        <v>733707.84</v>
      </c>
      <c r="I26" s="5">
        <f t="shared" si="21"/>
        <v>733707.84</v>
      </c>
      <c r="J26" s="5">
        <f t="shared" si="21"/>
        <v>733707.84</v>
      </c>
      <c r="K26" s="5">
        <f t="shared" si="21"/>
        <v>733707.84</v>
      </c>
      <c r="L26" s="5">
        <f t="shared" si="21"/>
        <v>733707.84</v>
      </c>
      <c r="M26" s="5">
        <f t="shared" si="21"/>
        <v>733707.84</v>
      </c>
      <c r="N26" s="5">
        <f t="shared" si="21"/>
        <v>733707.84</v>
      </c>
      <c r="O26" s="5">
        <f t="shared" si="4"/>
        <v>733707.80000000063</v>
      </c>
      <c r="P26" s="23"/>
      <c r="Q26" s="23"/>
    </row>
    <row r="27" spans="1:17">
      <c r="A27" s="14">
        <v>24</v>
      </c>
      <c r="B27" s="8" t="s">
        <v>17</v>
      </c>
      <c r="C27" s="6">
        <v>3332349.16</v>
      </c>
      <c r="D27" s="5">
        <f t="shared" si="2"/>
        <v>277695.76</v>
      </c>
      <c r="E27" s="5">
        <f t="shared" ref="E27:N27" si="22">D27</f>
        <v>277695.76</v>
      </c>
      <c r="F27" s="5">
        <f t="shared" si="22"/>
        <v>277695.76</v>
      </c>
      <c r="G27" s="5">
        <f t="shared" si="22"/>
        <v>277695.76</v>
      </c>
      <c r="H27" s="5">
        <f t="shared" si="22"/>
        <v>277695.76</v>
      </c>
      <c r="I27" s="5">
        <f t="shared" si="22"/>
        <v>277695.76</v>
      </c>
      <c r="J27" s="5">
        <f t="shared" si="22"/>
        <v>277695.76</v>
      </c>
      <c r="K27" s="5">
        <f t="shared" si="22"/>
        <v>277695.76</v>
      </c>
      <c r="L27" s="5">
        <f t="shared" si="22"/>
        <v>277695.76</v>
      </c>
      <c r="M27" s="5">
        <f t="shared" si="22"/>
        <v>277695.76</v>
      </c>
      <c r="N27" s="5">
        <f t="shared" si="22"/>
        <v>277695.76</v>
      </c>
      <c r="O27" s="5">
        <f t="shared" si="4"/>
        <v>277695.80000000098</v>
      </c>
      <c r="P27" s="23"/>
      <c r="Q27" s="23"/>
    </row>
    <row r="28" spans="1:17" s="22" customFormat="1" ht="24" customHeight="1">
      <c r="A28" s="38" t="s">
        <v>19</v>
      </c>
      <c r="B28" s="39"/>
      <c r="C28" s="21">
        <f t="shared" ref="C28:O28" si="23">SUM(C7:C27)</f>
        <v>151295973.88000003</v>
      </c>
      <c r="D28" s="21">
        <f t="shared" si="23"/>
        <v>12607997.82</v>
      </c>
      <c r="E28" s="21">
        <f t="shared" si="23"/>
        <v>12607997.82</v>
      </c>
      <c r="F28" s="21">
        <f t="shared" si="23"/>
        <v>12607997.82</v>
      </c>
      <c r="G28" s="21">
        <f t="shared" si="23"/>
        <v>12607997.82</v>
      </c>
      <c r="H28" s="21">
        <f t="shared" si="23"/>
        <v>12607997.82</v>
      </c>
      <c r="I28" s="21">
        <f t="shared" si="23"/>
        <v>12607997.82</v>
      </c>
      <c r="J28" s="21">
        <f t="shared" si="23"/>
        <v>12607997.82</v>
      </c>
      <c r="K28" s="21">
        <f t="shared" si="23"/>
        <v>12607997.82</v>
      </c>
      <c r="L28" s="21">
        <f t="shared" si="23"/>
        <v>12607997.82</v>
      </c>
      <c r="M28" s="21">
        <f t="shared" si="23"/>
        <v>12607997.82</v>
      </c>
      <c r="N28" s="21">
        <f t="shared" si="23"/>
        <v>12607997.82</v>
      </c>
      <c r="O28" s="21">
        <f t="shared" si="23"/>
        <v>12607997.860000014</v>
      </c>
      <c r="P28" s="34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C21" sqref="C2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43" t="s">
        <v>42</v>
      </c>
      <c r="O1" s="43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4" t="s">
        <v>44</v>
      </c>
      <c r="M2" s="44"/>
      <c r="N2" s="44"/>
      <c r="O2" s="44"/>
    </row>
    <row r="3" spans="1:17" ht="18.75">
      <c r="A3" s="12"/>
      <c r="B3" s="45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6" t="s">
        <v>0</v>
      </c>
      <c r="B5" s="48" t="s">
        <v>39</v>
      </c>
      <c r="C5" s="40" t="s">
        <v>23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17">
      <c r="A6" s="47"/>
      <c r="B6" s="49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4409922.91</v>
      </c>
      <c r="D7" s="5">
        <f>ROUND(C7/12,2)-0.01</f>
        <v>367493.57</v>
      </c>
      <c r="E7" s="5">
        <f>D7</f>
        <v>367493.57</v>
      </c>
      <c r="F7" s="5">
        <f t="shared" ref="F7:N7" si="0">E7</f>
        <v>367493.57</v>
      </c>
      <c r="G7" s="5">
        <f t="shared" si="0"/>
        <v>367493.57</v>
      </c>
      <c r="H7" s="5">
        <f t="shared" si="0"/>
        <v>367493.57</v>
      </c>
      <c r="I7" s="5">
        <f t="shared" si="0"/>
        <v>367493.57</v>
      </c>
      <c r="J7" s="5">
        <f t="shared" si="0"/>
        <v>367493.57</v>
      </c>
      <c r="K7" s="5">
        <f t="shared" si="0"/>
        <v>367493.57</v>
      </c>
      <c r="L7" s="5">
        <f t="shared" si="0"/>
        <v>367493.57</v>
      </c>
      <c r="M7" s="5">
        <f t="shared" si="0"/>
        <v>367493.57</v>
      </c>
      <c r="N7" s="5">
        <f t="shared" si="0"/>
        <v>367493.57</v>
      </c>
      <c r="O7" s="5">
        <f>C7-D7-E7-F7-G7-H7-I7-J7-K7-L7-M7-N7</f>
        <v>367493.64000000089</v>
      </c>
      <c r="P7" s="23"/>
      <c r="Q7" s="23"/>
    </row>
    <row r="8" spans="1:17" s="1" customFormat="1">
      <c r="A8" s="31">
        <v>2</v>
      </c>
      <c r="B8" s="29" t="s">
        <v>43</v>
      </c>
      <c r="C8" s="6">
        <f>2103307.55+21382.68+47675.26</f>
        <v>2172365.4899999998</v>
      </c>
      <c r="D8" s="5">
        <f>ROUND(C8/12,2)-0.01</f>
        <v>181030.44999999998</v>
      </c>
      <c r="E8" s="5">
        <f t="shared" ref="E8:N8" si="1">D8</f>
        <v>181030.44999999998</v>
      </c>
      <c r="F8" s="5">
        <f t="shared" si="1"/>
        <v>181030.44999999998</v>
      </c>
      <c r="G8" s="5">
        <f t="shared" si="1"/>
        <v>181030.44999999998</v>
      </c>
      <c r="H8" s="5">
        <f t="shared" si="1"/>
        <v>181030.44999999998</v>
      </c>
      <c r="I8" s="5">
        <f t="shared" si="1"/>
        <v>181030.44999999998</v>
      </c>
      <c r="J8" s="5">
        <f t="shared" si="1"/>
        <v>181030.44999999998</v>
      </c>
      <c r="K8" s="5">
        <f t="shared" si="1"/>
        <v>181030.44999999998</v>
      </c>
      <c r="L8" s="5">
        <f t="shared" si="1"/>
        <v>181030.44999999998</v>
      </c>
      <c r="M8" s="5">
        <f t="shared" si="1"/>
        <v>181030.44999999998</v>
      </c>
      <c r="N8" s="5">
        <f t="shared" si="1"/>
        <v>181030.44999999998</v>
      </c>
      <c r="O8" s="5">
        <f>C8-D8-E8-F8-G8-H8-I8-J8-K8-L8-M8-N8</f>
        <v>181030.54000000024</v>
      </c>
      <c r="P8" s="23"/>
      <c r="Q8" s="23"/>
    </row>
    <row r="9" spans="1:17">
      <c r="A9" s="14">
        <v>3</v>
      </c>
      <c r="B9" s="8" t="s">
        <v>2</v>
      </c>
      <c r="C9" s="6">
        <v>377264.19</v>
      </c>
      <c r="D9" s="5">
        <f t="shared" ref="D9:D27" si="2">ROUND(C9/12,2)</f>
        <v>31438.68</v>
      </c>
      <c r="E9" s="5">
        <f t="shared" ref="E9:N9" si="3">D9</f>
        <v>31438.68</v>
      </c>
      <c r="F9" s="5">
        <f t="shared" si="3"/>
        <v>31438.68</v>
      </c>
      <c r="G9" s="5">
        <f t="shared" si="3"/>
        <v>31438.68</v>
      </c>
      <c r="H9" s="5">
        <f t="shared" si="3"/>
        <v>31438.68</v>
      </c>
      <c r="I9" s="5">
        <f t="shared" si="3"/>
        <v>31438.68</v>
      </c>
      <c r="J9" s="5">
        <f t="shared" si="3"/>
        <v>31438.68</v>
      </c>
      <c r="K9" s="5">
        <f t="shared" si="3"/>
        <v>31438.68</v>
      </c>
      <c r="L9" s="5">
        <f t="shared" si="3"/>
        <v>31438.68</v>
      </c>
      <c r="M9" s="5">
        <f t="shared" si="3"/>
        <v>31438.68</v>
      </c>
      <c r="N9" s="5">
        <f t="shared" si="3"/>
        <v>31438.68</v>
      </c>
      <c r="O9" s="5">
        <f t="shared" ref="O9:O27" si="4">C9-D9-E9-F9-G9-H9-I9-J9-K9-L9-M9-N9</f>
        <v>31438.710000000065</v>
      </c>
      <c r="P9" s="23"/>
      <c r="Q9" s="23"/>
    </row>
    <row r="10" spans="1:17">
      <c r="A10" s="14">
        <v>4</v>
      </c>
      <c r="B10" s="8" t="s">
        <v>3</v>
      </c>
      <c r="C10" s="6">
        <v>6801822.9100000001</v>
      </c>
      <c r="D10" s="5">
        <f>ROUND(C10/12,2)-0.01</f>
        <v>566818.56999999995</v>
      </c>
      <c r="E10" s="5">
        <f t="shared" ref="E10:N10" si="5">D10</f>
        <v>566818.56999999995</v>
      </c>
      <c r="F10" s="5">
        <f t="shared" si="5"/>
        <v>566818.56999999995</v>
      </c>
      <c r="G10" s="5">
        <f t="shared" si="5"/>
        <v>566818.56999999995</v>
      </c>
      <c r="H10" s="5">
        <f t="shared" si="5"/>
        <v>566818.56999999995</v>
      </c>
      <c r="I10" s="5">
        <f t="shared" si="5"/>
        <v>566818.56999999995</v>
      </c>
      <c r="J10" s="5">
        <f t="shared" si="5"/>
        <v>566818.56999999995</v>
      </c>
      <c r="K10" s="5">
        <f t="shared" si="5"/>
        <v>566818.56999999995</v>
      </c>
      <c r="L10" s="5">
        <f t="shared" si="5"/>
        <v>566818.56999999995</v>
      </c>
      <c r="M10" s="5">
        <f t="shared" si="5"/>
        <v>566818.56999999995</v>
      </c>
      <c r="N10" s="5">
        <f t="shared" si="5"/>
        <v>566818.56999999995</v>
      </c>
      <c r="O10" s="5">
        <f t="shared" si="4"/>
        <v>566818.64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3229815.8</v>
      </c>
      <c r="D11" s="5">
        <f t="shared" si="2"/>
        <v>269151.32</v>
      </c>
      <c r="E11" s="5">
        <f t="shared" ref="E11:N11" si="6">D11</f>
        <v>269151.32</v>
      </c>
      <c r="F11" s="5">
        <f t="shared" si="6"/>
        <v>269151.32</v>
      </c>
      <c r="G11" s="5">
        <f t="shared" si="6"/>
        <v>269151.32</v>
      </c>
      <c r="H11" s="5">
        <f t="shared" si="6"/>
        <v>269151.32</v>
      </c>
      <c r="I11" s="5">
        <f t="shared" si="6"/>
        <v>269151.32</v>
      </c>
      <c r="J11" s="5">
        <f t="shared" si="6"/>
        <v>269151.32</v>
      </c>
      <c r="K11" s="5">
        <f t="shared" si="6"/>
        <v>269151.32</v>
      </c>
      <c r="L11" s="5">
        <f t="shared" si="6"/>
        <v>269151.32</v>
      </c>
      <c r="M11" s="5">
        <f t="shared" si="6"/>
        <v>269151.32</v>
      </c>
      <c r="N11" s="5">
        <f t="shared" si="6"/>
        <v>269151.32</v>
      </c>
      <c r="O11" s="5">
        <f t="shared" si="4"/>
        <v>269151.28000000009</v>
      </c>
      <c r="P11" s="23"/>
      <c r="Q11" s="23"/>
    </row>
    <row r="12" spans="1:17">
      <c r="A12" s="14">
        <v>6</v>
      </c>
      <c r="B12" s="8" t="s">
        <v>5</v>
      </c>
      <c r="C12" s="6">
        <v>4552089.67</v>
      </c>
      <c r="D12" s="5">
        <f t="shared" si="2"/>
        <v>379340.81</v>
      </c>
      <c r="E12" s="5">
        <f t="shared" ref="E12:N12" si="7">D12</f>
        <v>379340.81</v>
      </c>
      <c r="F12" s="5">
        <f t="shared" si="7"/>
        <v>379340.81</v>
      </c>
      <c r="G12" s="5">
        <f t="shared" si="7"/>
        <v>379340.81</v>
      </c>
      <c r="H12" s="5">
        <f t="shared" si="7"/>
        <v>379340.81</v>
      </c>
      <c r="I12" s="5">
        <f t="shared" si="7"/>
        <v>379340.81</v>
      </c>
      <c r="J12" s="5">
        <f t="shared" si="7"/>
        <v>379340.81</v>
      </c>
      <c r="K12" s="5">
        <f t="shared" si="7"/>
        <v>379340.81</v>
      </c>
      <c r="L12" s="5">
        <f t="shared" si="7"/>
        <v>379340.81</v>
      </c>
      <c r="M12" s="5">
        <f t="shared" si="7"/>
        <v>379340.81</v>
      </c>
      <c r="N12" s="5">
        <f t="shared" si="7"/>
        <v>379340.81</v>
      </c>
      <c r="O12" s="5">
        <f t="shared" si="4"/>
        <v>379340.75999999937</v>
      </c>
      <c r="P12" s="23"/>
      <c r="Q12" s="23"/>
    </row>
    <row r="13" spans="1:17">
      <c r="A13" s="14">
        <v>7</v>
      </c>
      <c r="B13" s="8" t="s">
        <v>6</v>
      </c>
      <c r="C13" s="6">
        <v>11753452.439999999</v>
      </c>
      <c r="D13" s="5">
        <f t="shared" si="2"/>
        <v>979454.37</v>
      </c>
      <c r="E13" s="5">
        <f t="shared" ref="E13:N13" si="8">D13</f>
        <v>979454.37</v>
      </c>
      <c r="F13" s="5">
        <f t="shared" si="8"/>
        <v>979454.37</v>
      </c>
      <c r="G13" s="5">
        <f t="shared" si="8"/>
        <v>979454.37</v>
      </c>
      <c r="H13" s="5">
        <f t="shared" si="8"/>
        <v>979454.37</v>
      </c>
      <c r="I13" s="5">
        <f t="shared" si="8"/>
        <v>979454.37</v>
      </c>
      <c r="J13" s="5">
        <f t="shared" si="8"/>
        <v>979454.37</v>
      </c>
      <c r="K13" s="5">
        <f t="shared" si="8"/>
        <v>979454.37</v>
      </c>
      <c r="L13" s="5">
        <f t="shared" si="8"/>
        <v>979454.37</v>
      </c>
      <c r="M13" s="5">
        <f t="shared" si="8"/>
        <v>979454.37</v>
      </c>
      <c r="N13" s="5">
        <f t="shared" si="8"/>
        <v>979454.37</v>
      </c>
      <c r="O13" s="5">
        <f t="shared" si="4"/>
        <v>979454.37000000116</v>
      </c>
      <c r="P13" s="23"/>
      <c r="Q13" s="23"/>
    </row>
    <row r="14" spans="1:17">
      <c r="A14" s="14">
        <v>8</v>
      </c>
      <c r="B14" s="8" t="s">
        <v>7</v>
      </c>
      <c r="C14" s="6">
        <v>267633.52</v>
      </c>
      <c r="D14" s="5">
        <f>ROUND(C14/12,2)+0.01</f>
        <v>22302.799999999999</v>
      </c>
      <c r="E14" s="5">
        <f t="shared" ref="E14:N14" si="9">D14</f>
        <v>22302.799999999999</v>
      </c>
      <c r="F14" s="5">
        <f t="shared" si="9"/>
        <v>22302.799999999999</v>
      </c>
      <c r="G14" s="5">
        <f t="shared" si="9"/>
        <v>22302.799999999999</v>
      </c>
      <c r="H14" s="5">
        <f t="shared" si="9"/>
        <v>22302.799999999999</v>
      </c>
      <c r="I14" s="5">
        <f t="shared" si="9"/>
        <v>22302.799999999999</v>
      </c>
      <c r="J14" s="5">
        <f t="shared" si="9"/>
        <v>22302.799999999999</v>
      </c>
      <c r="K14" s="5">
        <f t="shared" si="9"/>
        <v>22302.799999999999</v>
      </c>
      <c r="L14" s="5">
        <f t="shared" si="9"/>
        <v>22302.799999999999</v>
      </c>
      <c r="M14" s="5">
        <f t="shared" si="9"/>
        <v>22302.799999999999</v>
      </c>
      <c r="N14" s="5">
        <f t="shared" si="9"/>
        <v>22302.799999999999</v>
      </c>
      <c r="O14" s="5">
        <f t="shared" si="4"/>
        <v>22302.720000000078</v>
      </c>
      <c r="P14" s="23"/>
      <c r="Q14" s="23"/>
    </row>
    <row r="15" spans="1:17" ht="30">
      <c r="A15" s="14">
        <v>9</v>
      </c>
      <c r="B15" s="8" t="s">
        <v>8</v>
      </c>
      <c r="C15" s="6">
        <v>6620685.5899999999</v>
      </c>
      <c r="D15" s="5">
        <f t="shared" si="2"/>
        <v>551723.80000000005</v>
      </c>
      <c r="E15" s="5">
        <f t="shared" ref="E15:N15" si="10">D15</f>
        <v>551723.80000000005</v>
      </c>
      <c r="F15" s="5">
        <f t="shared" si="10"/>
        <v>551723.80000000005</v>
      </c>
      <c r="G15" s="5">
        <f t="shared" si="10"/>
        <v>551723.80000000005</v>
      </c>
      <c r="H15" s="5">
        <f t="shared" si="10"/>
        <v>551723.80000000005</v>
      </c>
      <c r="I15" s="5">
        <f t="shared" si="10"/>
        <v>551723.80000000005</v>
      </c>
      <c r="J15" s="5">
        <f t="shared" si="10"/>
        <v>551723.80000000005</v>
      </c>
      <c r="K15" s="5">
        <f t="shared" si="10"/>
        <v>551723.80000000005</v>
      </c>
      <c r="L15" s="5">
        <f t="shared" si="10"/>
        <v>551723.80000000005</v>
      </c>
      <c r="M15" s="5">
        <f t="shared" si="10"/>
        <v>551723.80000000005</v>
      </c>
      <c r="N15" s="5">
        <f t="shared" si="10"/>
        <v>551723.80000000005</v>
      </c>
      <c r="O15" s="5">
        <f t="shared" si="4"/>
        <v>551723.7900000012</v>
      </c>
      <c r="P15" s="23"/>
      <c r="Q15" s="23"/>
    </row>
    <row r="16" spans="1:17">
      <c r="A16" s="14">
        <v>10</v>
      </c>
      <c r="B16" s="8" t="s">
        <v>9</v>
      </c>
      <c r="C16" s="6">
        <v>5738726.1200000001</v>
      </c>
      <c r="D16" s="5">
        <f>ROUND(C16/12,2)-0.01</f>
        <v>478227.17</v>
      </c>
      <c r="E16" s="5">
        <f t="shared" ref="E16:N16" si="11">D16</f>
        <v>478227.17</v>
      </c>
      <c r="F16" s="5">
        <f t="shared" si="11"/>
        <v>478227.17</v>
      </c>
      <c r="G16" s="5">
        <f t="shared" si="11"/>
        <v>478227.17</v>
      </c>
      <c r="H16" s="5">
        <f t="shared" si="11"/>
        <v>478227.17</v>
      </c>
      <c r="I16" s="5">
        <f t="shared" si="11"/>
        <v>478227.17</v>
      </c>
      <c r="J16" s="5">
        <f t="shared" si="11"/>
        <v>478227.17</v>
      </c>
      <c r="K16" s="5">
        <f t="shared" si="11"/>
        <v>478227.17</v>
      </c>
      <c r="L16" s="5">
        <f t="shared" si="11"/>
        <v>478227.17</v>
      </c>
      <c r="M16" s="5">
        <f t="shared" si="11"/>
        <v>478227.17</v>
      </c>
      <c r="N16" s="5">
        <f t="shared" si="11"/>
        <v>478227.17</v>
      </c>
      <c r="O16" s="5">
        <f t="shared" si="4"/>
        <v>478227.25000000087</v>
      </c>
      <c r="P16" s="23"/>
      <c r="Q16" s="23"/>
    </row>
    <row r="17" spans="1:17" ht="30">
      <c r="A17" s="14">
        <v>11</v>
      </c>
      <c r="B17" s="8" t="s">
        <v>10</v>
      </c>
      <c r="C17" s="6">
        <v>8535734.4199999999</v>
      </c>
      <c r="D17" s="5">
        <f t="shared" si="2"/>
        <v>711311.2</v>
      </c>
      <c r="E17" s="5">
        <f t="shared" ref="E17:N17" si="12">D17</f>
        <v>711311.2</v>
      </c>
      <c r="F17" s="5">
        <f t="shared" si="12"/>
        <v>711311.2</v>
      </c>
      <c r="G17" s="5">
        <f t="shared" si="12"/>
        <v>711311.2</v>
      </c>
      <c r="H17" s="5">
        <f t="shared" si="12"/>
        <v>711311.2</v>
      </c>
      <c r="I17" s="5">
        <f t="shared" si="12"/>
        <v>711311.2</v>
      </c>
      <c r="J17" s="5">
        <f t="shared" si="12"/>
        <v>711311.2</v>
      </c>
      <c r="K17" s="5">
        <f t="shared" si="12"/>
        <v>711311.2</v>
      </c>
      <c r="L17" s="5">
        <f t="shared" si="12"/>
        <v>711311.2</v>
      </c>
      <c r="M17" s="5">
        <f t="shared" si="12"/>
        <v>711311.2</v>
      </c>
      <c r="N17" s="5">
        <f t="shared" si="12"/>
        <v>711311.2</v>
      </c>
      <c r="O17" s="5">
        <f t="shared" si="4"/>
        <v>711311.21999999834</v>
      </c>
      <c r="P17" s="23"/>
      <c r="Q17" s="23"/>
    </row>
    <row r="18" spans="1:17">
      <c r="A18" s="14">
        <v>12</v>
      </c>
      <c r="B18" s="28" t="s">
        <v>26</v>
      </c>
      <c r="C18" s="6">
        <v>1787071.54</v>
      </c>
      <c r="D18" s="5">
        <f t="shared" si="2"/>
        <v>148922.63</v>
      </c>
      <c r="E18" s="5">
        <f t="shared" ref="E18:N18" si="13">D18</f>
        <v>148922.63</v>
      </c>
      <c r="F18" s="5">
        <f t="shared" si="13"/>
        <v>148922.63</v>
      </c>
      <c r="G18" s="5">
        <f t="shared" si="13"/>
        <v>148922.63</v>
      </c>
      <c r="H18" s="5">
        <f t="shared" si="13"/>
        <v>148922.63</v>
      </c>
      <c r="I18" s="5">
        <f t="shared" si="13"/>
        <v>148922.63</v>
      </c>
      <c r="J18" s="5">
        <f t="shared" si="13"/>
        <v>148922.63</v>
      </c>
      <c r="K18" s="5">
        <f t="shared" si="13"/>
        <v>148922.63</v>
      </c>
      <c r="L18" s="5">
        <f t="shared" si="13"/>
        <v>148922.63</v>
      </c>
      <c r="M18" s="5">
        <f t="shared" si="13"/>
        <v>148922.63</v>
      </c>
      <c r="N18" s="5">
        <f t="shared" si="13"/>
        <v>148922.63</v>
      </c>
      <c r="O18" s="5">
        <f t="shared" si="4"/>
        <v>148922.61000000045</v>
      </c>
      <c r="P18" s="23"/>
      <c r="Q18" s="23"/>
    </row>
    <row r="19" spans="1:17">
      <c r="A19" s="14">
        <v>13</v>
      </c>
      <c r="B19" s="8" t="s">
        <v>11</v>
      </c>
      <c r="C19" s="6">
        <v>13809112</v>
      </c>
      <c r="D19" s="5">
        <f t="shared" si="2"/>
        <v>1150759.33</v>
      </c>
      <c r="E19" s="5">
        <f t="shared" ref="E19:N19" si="14">D19</f>
        <v>1150759.33</v>
      </c>
      <c r="F19" s="5">
        <f t="shared" si="14"/>
        <v>1150759.33</v>
      </c>
      <c r="G19" s="5">
        <f t="shared" si="14"/>
        <v>1150759.33</v>
      </c>
      <c r="H19" s="5">
        <f t="shared" si="14"/>
        <v>1150759.33</v>
      </c>
      <c r="I19" s="5">
        <f t="shared" si="14"/>
        <v>1150759.33</v>
      </c>
      <c r="J19" s="5">
        <f t="shared" si="14"/>
        <v>1150759.33</v>
      </c>
      <c r="K19" s="5">
        <f t="shared" si="14"/>
        <v>1150759.33</v>
      </c>
      <c r="L19" s="5">
        <f t="shared" si="14"/>
        <v>1150759.33</v>
      </c>
      <c r="M19" s="5">
        <f t="shared" si="14"/>
        <v>1150759.33</v>
      </c>
      <c r="N19" s="5">
        <f t="shared" si="14"/>
        <v>1150759.33</v>
      </c>
      <c r="O19" s="5">
        <f t="shared" si="4"/>
        <v>1150759.3699999992</v>
      </c>
      <c r="P19" s="23"/>
      <c r="Q19" s="23"/>
    </row>
    <row r="20" spans="1:17">
      <c r="A20" s="14">
        <v>14</v>
      </c>
      <c r="B20" s="29" t="s">
        <v>12</v>
      </c>
      <c r="C20" s="6">
        <v>3874319.57</v>
      </c>
      <c r="D20" s="5">
        <f>ROUND(C20/12,2)+0.01</f>
        <v>322859.97000000003</v>
      </c>
      <c r="E20" s="5">
        <f t="shared" ref="E20:N20" si="15">D20</f>
        <v>322859.97000000003</v>
      </c>
      <c r="F20" s="5">
        <f t="shared" si="15"/>
        <v>322859.97000000003</v>
      </c>
      <c r="G20" s="5">
        <f t="shared" si="15"/>
        <v>322859.97000000003</v>
      </c>
      <c r="H20" s="5">
        <f t="shared" si="15"/>
        <v>322859.97000000003</v>
      </c>
      <c r="I20" s="5">
        <f t="shared" si="15"/>
        <v>322859.97000000003</v>
      </c>
      <c r="J20" s="5">
        <f t="shared" si="15"/>
        <v>322859.97000000003</v>
      </c>
      <c r="K20" s="5">
        <f t="shared" si="15"/>
        <v>322859.97000000003</v>
      </c>
      <c r="L20" s="5">
        <f t="shared" si="15"/>
        <v>322859.97000000003</v>
      </c>
      <c r="M20" s="5">
        <f t="shared" si="15"/>
        <v>322859.97000000003</v>
      </c>
      <c r="N20" s="5">
        <f t="shared" si="15"/>
        <v>322859.97000000003</v>
      </c>
      <c r="O20" s="5">
        <f>C20-D20-E20-F20-G20-H20-I20-J20-K20-L20-M20-N20</f>
        <v>322859.89999999892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7726881.6600000001</v>
      </c>
      <c r="D21" s="5">
        <f>ROUND(C21/12,2)</f>
        <v>643906.81000000006</v>
      </c>
      <c r="E21" s="5">
        <f t="shared" ref="E21:N21" si="16">D21</f>
        <v>643906.81000000006</v>
      </c>
      <c r="F21" s="5">
        <f t="shared" si="16"/>
        <v>643906.81000000006</v>
      </c>
      <c r="G21" s="5">
        <f t="shared" si="16"/>
        <v>643906.81000000006</v>
      </c>
      <c r="H21" s="5">
        <f t="shared" si="16"/>
        <v>643906.81000000006</v>
      </c>
      <c r="I21" s="5">
        <f t="shared" si="16"/>
        <v>643906.81000000006</v>
      </c>
      <c r="J21" s="5">
        <f t="shared" si="16"/>
        <v>643906.81000000006</v>
      </c>
      <c r="K21" s="5">
        <f t="shared" si="16"/>
        <v>643906.81000000006</v>
      </c>
      <c r="L21" s="5">
        <f t="shared" si="16"/>
        <v>643906.81000000006</v>
      </c>
      <c r="M21" s="5">
        <f t="shared" si="16"/>
        <v>643906.81000000006</v>
      </c>
      <c r="N21" s="5">
        <f t="shared" si="16"/>
        <v>643906.81000000006</v>
      </c>
      <c r="O21" s="5">
        <f>C21-D21-E21-F21-G21-H21-I21-J21-K21-L21-M21-N21</f>
        <v>643906.74999999721</v>
      </c>
      <c r="P21" s="23"/>
      <c r="Q21" s="23"/>
    </row>
    <row r="22" spans="1:17">
      <c r="A22" s="14">
        <v>16</v>
      </c>
      <c r="B22" s="8" t="s">
        <v>14</v>
      </c>
      <c r="C22" s="6">
        <f>134114.07+4822601.2</f>
        <v>4956715.2700000005</v>
      </c>
      <c r="D22" s="5">
        <f t="shared" si="2"/>
        <v>413059.61</v>
      </c>
      <c r="E22" s="5">
        <f t="shared" ref="E22:N22" si="17">D22</f>
        <v>413059.61</v>
      </c>
      <c r="F22" s="5">
        <f t="shared" si="17"/>
        <v>413059.61</v>
      </c>
      <c r="G22" s="5">
        <f t="shared" si="17"/>
        <v>413059.61</v>
      </c>
      <c r="H22" s="5">
        <f t="shared" si="17"/>
        <v>413059.61</v>
      </c>
      <c r="I22" s="5">
        <f t="shared" si="17"/>
        <v>413059.61</v>
      </c>
      <c r="J22" s="5">
        <f t="shared" si="17"/>
        <v>413059.61</v>
      </c>
      <c r="K22" s="5">
        <f t="shared" si="17"/>
        <v>413059.61</v>
      </c>
      <c r="L22" s="5">
        <f t="shared" si="17"/>
        <v>413059.61</v>
      </c>
      <c r="M22" s="5">
        <f t="shared" si="17"/>
        <v>413059.61</v>
      </c>
      <c r="N22" s="5">
        <f t="shared" si="17"/>
        <v>413059.61</v>
      </c>
      <c r="O22" s="5">
        <f t="shared" si="4"/>
        <v>413059.56000000122</v>
      </c>
      <c r="P22" s="23"/>
      <c r="Q22" s="23"/>
    </row>
    <row r="23" spans="1:17">
      <c r="A23" s="14">
        <v>17</v>
      </c>
      <c r="B23" s="8" t="s">
        <v>18</v>
      </c>
      <c r="C23" s="6">
        <v>4549212.7300000004</v>
      </c>
      <c r="D23" s="5">
        <f t="shared" si="2"/>
        <v>379101.06</v>
      </c>
      <c r="E23" s="5">
        <f t="shared" ref="E23:N23" si="18">D23</f>
        <v>379101.06</v>
      </c>
      <c r="F23" s="5">
        <f t="shared" si="18"/>
        <v>379101.06</v>
      </c>
      <c r="G23" s="5">
        <f t="shared" si="18"/>
        <v>379101.06</v>
      </c>
      <c r="H23" s="5">
        <f t="shared" si="18"/>
        <v>379101.06</v>
      </c>
      <c r="I23" s="5">
        <f t="shared" si="18"/>
        <v>379101.06</v>
      </c>
      <c r="J23" s="5">
        <f t="shared" si="18"/>
        <v>379101.06</v>
      </c>
      <c r="K23" s="5">
        <f t="shared" si="18"/>
        <v>379101.06</v>
      </c>
      <c r="L23" s="5">
        <f t="shared" si="18"/>
        <v>379101.06</v>
      </c>
      <c r="M23" s="5">
        <f t="shared" si="18"/>
        <v>379101.06</v>
      </c>
      <c r="N23" s="5">
        <f t="shared" si="18"/>
        <v>379101.06</v>
      </c>
      <c r="O23" s="5">
        <f t="shared" si="4"/>
        <v>379101.06999999989</v>
      </c>
      <c r="P23" s="23"/>
      <c r="Q23" s="23"/>
    </row>
    <row r="24" spans="1:17">
      <c r="A24" s="14">
        <v>18</v>
      </c>
      <c r="B24" s="8" t="s">
        <v>25</v>
      </c>
      <c r="C24" s="6">
        <v>84603.54</v>
      </c>
      <c r="D24" s="5">
        <f>ROUND(C24/12,2)-0.01</f>
        <v>7050.29</v>
      </c>
      <c r="E24" s="5">
        <f t="shared" ref="E24:N24" si="19">D24</f>
        <v>7050.29</v>
      </c>
      <c r="F24" s="5">
        <f t="shared" si="19"/>
        <v>7050.29</v>
      </c>
      <c r="G24" s="5">
        <f t="shared" si="19"/>
        <v>7050.29</v>
      </c>
      <c r="H24" s="5">
        <f t="shared" si="19"/>
        <v>7050.29</v>
      </c>
      <c r="I24" s="5">
        <f t="shared" si="19"/>
        <v>7050.29</v>
      </c>
      <c r="J24" s="5">
        <f t="shared" si="19"/>
        <v>7050.29</v>
      </c>
      <c r="K24" s="5">
        <f t="shared" si="19"/>
        <v>7050.29</v>
      </c>
      <c r="L24" s="5">
        <f t="shared" si="19"/>
        <v>7050.29</v>
      </c>
      <c r="M24" s="5">
        <f t="shared" si="19"/>
        <v>7050.29</v>
      </c>
      <c r="N24" s="5">
        <f t="shared" si="19"/>
        <v>7050.29</v>
      </c>
      <c r="O24" s="5">
        <f t="shared" si="4"/>
        <v>7050.3499999999995</v>
      </c>
      <c r="P24" s="23"/>
      <c r="Q24" s="23"/>
    </row>
    <row r="25" spans="1:17">
      <c r="A25" s="14">
        <v>21</v>
      </c>
      <c r="B25" s="8" t="s">
        <v>15</v>
      </c>
      <c r="C25" s="6">
        <v>9088085.4700000007</v>
      </c>
      <c r="D25" s="5">
        <f>ROUND(C25/12,2)-0.01</f>
        <v>757340.45</v>
      </c>
      <c r="E25" s="5">
        <f t="shared" ref="E25:N25" si="20">D25</f>
        <v>757340.45</v>
      </c>
      <c r="F25" s="5">
        <f t="shared" si="20"/>
        <v>757340.45</v>
      </c>
      <c r="G25" s="5">
        <f t="shared" si="20"/>
        <v>757340.45</v>
      </c>
      <c r="H25" s="5">
        <f t="shared" si="20"/>
        <v>757340.45</v>
      </c>
      <c r="I25" s="5">
        <f t="shared" si="20"/>
        <v>757340.45</v>
      </c>
      <c r="J25" s="5">
        <f t="shared" si="20"/>
        <v>757340.45</v>
      </c>
      <c r="K25" s="5">
        <f t="shared" si="20"/>
        <v>757340.45</v>
      </c>
      <c r="L25" s="5">
        <f t="shared" si="20"/>
        <v>757340.45</v>
      </c>
      <c r="M25" s="5">
        <f t="shared" si="20"/>
        <v>757340.45</v>
      </c>
      <c r="N25" s="5">
        <f t="shared" si="20"/>
        <v>757340.45</v>
      </c>
      <c r="O25" s="5">
        <f t="shared" si="4"/>
        <v>757340.51999999909</v>
      </c>
      <c r="P25" s="23"/>
      <c r="Q25" s="23"/>
    </row>
    <row r="26" spans="1:17">
      <c r="A26" s="14">
        <v>23</v>
      </c>
      <c r="B26" s="8" t="s">
        <v>16</v>
      </c>
      <c r="C26" s="6">
        <v>182219.06</v>
      </c>
      <c r="D26" s="5">
        <f t="shared" si="2"/>
        <v>15184.92</v>
      </c>
      <c r="E26" s="5">
        <f t="shared" ref="E26:N26" si="21">D26</f>
        <v>15184.92</v>
      </c>
      <c r="F26" s="5">
        <f t="shared" si="21"/>
        <v>15184.92</v>
      </c>
      <c r="G26" s="5">
        <f t="shared" si="21"/>
        <v>15184.92</v>
      </c>
      <c r="H26" s="5">
        <f t="shared" si="21"/>
        <v>15184.92</v>
      </c>
      <c r="I26" s="5">
        <f t="shared" si="21"/>
        <v>15184.92</v>
      </c>
      <c r="J26" s="5">
        <f t="shared" si="21"/>
        <v>15184.92</v>
      </c>
      <c r="K26" s="5">
        <f t="shared" si="21"/>
        <v>15184.92</v>
      </c>
      <c r="L26" s="5">
        <f t="shared" si="21"/>
        <v>15184.92</v>
      </c>
      <c r="M26" s="5">
        <f t="shared" si="21"/>
        <v>15184.92</v>
      </c>
      <c r="N26" s="5">
        <f t="shared" si="21"/>
        <v>15184.92</v>
      </c>
      <c r="O26" s="5">
        <f t="shared" si="4"/>
        <v>15184.939999999971</v>
      </c>
      <c r="P26" s="23"/>
      <c r="Q26" s="23"/>
    </row>
    <row r="27" spans="1:17">
      <c r="A27" s="14">
        <v>24</v>
      </c>
      <c r="B27" s="8" t="s">
        <v>17</v>
      </c>
      <c r="C27" s="6">
        <v>5854097.6100000003</v>
      </c>
      <c r="D27" s="5">
        <f t="shared" si="2"/>
        <v>487841.47</v>
      </c>
      <c r="E27" s="5">
        <f t="shared" ref="E27:N27" si="22">D27</f>
        <v>487841.47</v>
      </c>
      <c r="F27" s="5">
        <f t="shared" si="22"/>
        <v>487841.47</v>
      </c>
      <c r="G27" s="5">
        <f t="shared" si="22"/>
        <v>487841.47</v>
      </c>
      <c r="H27" s="5">
        <f t="shared" si="22"/>
        <v>487841.47</v>
      </c>
      <c r="I27" s="5">
        <f t="shared" si="22"/>
        <v>487841.47</v>
      </c>
      <c r="J27" s="5">
        <f t="shared" si="22"/>
        <v>487841.47</v>
      </c>
      <c r="K27" s="5">
        <f t="shared" si="22"/>
        <v>487841.47</v>
      </c>
      <c r="L27" s="5">
        <f t="shared" si="22"/>
        <v>487841.47</v>
      </c>
      <c r="M27" s="5">
        <f t="shared" si="22"/>
        <v>487841.47</v>
      </c>
      <c r="N27" s="5">
        <f t="shared" si="22"/>
        <v>487841.47</v>
      </c>
      <c r="O27" s="5">
        <f t="shared" si="4"/>
        <v>487841.44000000227</v>
      </c>
      <c r="P27" s="23"/>
      <c r="Q27" s="23"/>
    </row>
    <row r="28" spans="1:17" s="22" customFormat="1" ht="24" customHeight="1">
      <c r="A28" s="38" t="s">
        <v>19</v>
      </c>
      <c r="B28" s="39"/>
      <c r="C28" s="21">
        <f>SUM(C7:C27)</f>
        <v>106371831.50999999</v>
      </c>
      <c r="D28" s="21">
        <f>SUM(D7:D27)</f>
        <v>8864319.2800000012</v>
      </c>
      <c r="E28" s="21">
        <f t="shared" ref="E28:O28" si="23">SUM(E7:E27)</f>
        <v>8864319.2800000012</v>
      </c>
      <c r="F28" s="21">
        <f t="shared" si="23"/>
        <v>8864319.2800000012</v>
      </c>
      <c r="G28" s="21">
        <f t="shared" si="23"/>
        <v>8864319.2800000012</v>
      </c>
      <c r="H28" s="21">
        <f t="shared" si="23"/>
        <v>8864319.2800000012</v>
      </c>
      <c r="I28" s="21">
        <f t="shared" si="23"/>
        <v>8864319.2800000012</v>
      </c>
      <c r="J28" s="21">
        <f t="shared" si="23"/>
        <v>8864319.2800000012</v>
      </c>
      <c r="K28" s="21">
        <f t="shared" si="23"/>
        <v>8864319.2800000012</v>
      </c>
      <c r="L28" s="21">
        <f t="shared" si="23"/>
        <v>8864319.2800000012</v>
      </c>
      <c r="M28" s="21">
        <f t="shared" si="23"/>
        <v>8864319.2800000012</v>
      </c>
      <c r="N28" s="21">
        <f t="shared" si="23"/>
        <v>8864319.2800000012</v>
      </c>
      <c r="O28" s="21">
        <f t="shared" si="23"/>
        <v>8864319.4299999997</v>
      </c>
      <c r="P28" s="34"/>
    </row>
    <row r="30" spans="1:17">
      <c r="D30" s="23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73"/>
  <sheetViews>
    <sheetView tabSelected="1" zoomScale="90" zoomScaleNormal="90" workbookViewId="0">
      <selection activeCell="O32" sqref="O32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1" hidden="1" customWidth="1"/>
    <col min="18" max="18" width="11.7109375" hidden="1" customWidth="1"/>
    <col min="19" max="28" width="11.140625" hidden="1" customWidth="1"/>
    <col min="29" max="43" width="0" hidden="1" customWidth="1"/>
    <col min="44" max="44" width="20.7109375" customWidth="1"/>
  </cols>
  <sheetData>
    <row r="1" spans="1:44">
      <c r="N1" s="43" t="s">
        <v>42</v>
      </c>
      <c r="O1" s="43"/>
    </row>
    <row r="2" spans="1:44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4" t="str">
        <f>макс!L2</f>
        <v>Утверждено на заседании Комиссии по разработке Территориальной программы ОМС от " 30  "  декабря 2022года</v>
      </c>
      <c r="M2" s="44"/>
      <c r="N2" s="44"/>
      <c r="O2" s="44"/>
    </row>
    <row r="3" spans="1:44" ht="18.75">
      <c r="A3" s="12"/>
      <c r="B3" s="45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44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44" ht="15" customHeight="1">
      <c r="A5" s="46" t="s">
        <v>0</v>
      </c>
      <c r="B5" s="48" t="s">
        <v>39</v>
      </c>
      <c r="C5" s="40" t="s">
        <v>40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44">
      <c r="A6" s="47"/>
      <c r="B6" s="49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44">
      <c r="A7" s="14">
        <v>1</v>
      </c>
      <c r="B7" s="8" t="s">
        <v>1</v>
      </c>
      <c r="C7" s="6">
        <f>согаз!C7+капитал!C7+макс!C7</f>
        <v>8923920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743660</v>
      </c>
      <c r="K7" s="5">
        <f>согаз!K7+капитал!K7+макс!K7</f>
        <v>743660</v>
      </c>
      <c r="L7" s="5">
        <f>согаз!L7+капитал!L7+макс!L7</f>
        <v>743660</v>
      </c>
      <c r="M7" s="5">
        <f>согаз!M7+капитал!M7+макс!M7</f>
        <v>743660</v>
      </c>
      <c r="N7" s="5">
        <f>согаз!N7+капитал!N7+макс!N7</f>
        <v>743660</v>
      </c>
      <c r="O7" s="5">
        <f>согаз!O7+капитал!O7+макс!O7</f>
        <v>743660.00000000163</v>
      </c>
      <c r="P7" s="24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3"/>
    </row>
    <row r="8" spans="1:44" s="1" customFormat="1">
      <c r="A8" s="31">
        <v>2</v>
      </c>
      <c r="B8" s="29" t="s">
        <v>43</v>
      </c>
      <c r="C8" s="6">
        <f>согаз!C8+капитал!C8+макс!C8</f>
        <v>33808845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2817403.75</v>
      </c>
      <c r="I8" s="5">
        <f>согаз!I8+капитал!I8+макс!I8</f>
        <v>2817403.75</v>
      </c>
      <c r="J8" s="5">
        <f>согаз!J8+капитал!J8+макс!J8</f>
        <v>2817403.75</v>
      </c>
      <c r="K8" s="5">
        <f>согаз!K8+капитал!K8+макс!K8</f>
        <v>2817403.75</v>
      </c>
      <c r="L8" s="5">
        <f>согаз!L8+капитал!L8+макс!L8</f>
        <v>2817403.75</v>
      </c>
      <c r="M8" s="5">
        <f>согаз!M8+капитал!M8+макс!M8</f>
        <v>2817403.75</v>
      </c>
      <c r="N8" s="5">
        <f>согаз!N8+капитал!N8+макс!N8</f>
        <v>2817403.75</v>
      </c>
      <c r="O8" s="5">
        <f>согаз!O8+капитал!O8+макс!O8</f>
        <v>2817403.7500000075</v>
      </c>
      <c r="P8" s="24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R8" s="33"/>
    </row>
    <row r="9" spans="1:44">
      <c r="A9" s="14">
        <v>3</v>
      </c>
      <c r="B9" s="8" t="s">
        <v>2</v>
      </c>
      <c r="C9" s="6">
        <f>согаз!C9+капитал!C9+макс!C9</f>
        <v>14776500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1231375</v>
      </c>
      <c r="I9" s="5">
        <f>согаз!I9+капитал!I9+макс!I9</f>
        <v>1231375</v>
      </c>
      <c r="J9" s="5">
        <f>согаз!J9+капитал!J9+макс!J9</f>
        <v>1231375</v>
      </c>
      <c r="K9" s="5">
        <f>согаз!K9+капитал!K9+макс!K9</f>
        <v>1231375</v>
      </c>
      <c r="L9" s="5">
        <f>согаз!L9+капитал!L9+макс!L9</f>
        <v>1231375</v>
      </c>
      <c r="M9" s="5">
        <f>согаз!M9+капитал!M9+макс!M9</f>
        <v>1231375</v>
      </c>
      <c r="N9" s="5">
        <f>согаз!N9+капитал!N9+макс!N9</f>
        <v>1231375</v>
      </c>
      <c r="O9" s="5">
        <f>согаз!O9+капитал!O9+макс!O9</f>
        <v>1231375</v>
      </c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3"/>
    </row>
    <row r="10" spans="1:44" ht="30">
      <c r="A10" s="14">
        <v>4</v>
      </c>
      <c r="B10" s="8" t="s">
        <v>3</v>
      </c>
      <c r="C10" s="6">
        <f>согаз!C10+капитал!C10+макс!C10</f>
        <v>12446520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1037210</v>
      </c>
      <c r="I10" s="5">
        <f>согаз!I10+капитал!I10+макс!I10</f>
        <v>1037210</v>
      </c>
      <c r="J10" s="5">
        <f>согаз!J10+капитал!J10+макс!J10</f>
        <v>1037210</v>
      </c>
      <c r="K10" s="5">
        <f>согаз!K10+капитал!K10+макс!K10</f>
        <v>1037210</v>
      </c>
      <c r="L10" s="5">
        <f>согаз!L10+капитал!L10+макс!L10</f>
        <v>1037210</v>
      </c>
      <c r="M10" s="5">
        <f>согаз!M10+капитал!M10+макс!M10</f>
        <v>1037210</v>
      </c>
      <c r="N10" s="5">
        <f>согаз!N10+капитал!N10+макс!N10</f>
        <v>1037210</v>
      </c>
      <c r="O10" s="5">
        <f>согаз!O10+капитал!O10+макс!O10</f>
        <v>1037210.000000002</v>
      </c>
      <c r="P10" s="24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3"/>
    </row>
    <row r="11" spans="1:44" ht="19.5" customHeight="1">
      <c r="A11" s="14">
        <v>5</v>
      </c>
      <c r="B11" s="8" t="s">
        <v>4</v>
      </c>
      <c r="C11" s="6">
        <f>согаз!C11+капитал!C11+макс!C11</f>
        <v>11859420</v>
      </c>
      <c r="D11" s="5">
        <f>согаз!D11+капитал!D11+макс!D11</f>
        <v>988285</v>
      </c>
      <c r="E11" s="5">
        <f>согаз!E11+капитал!E11+макс!E11</f>
        <v>988285</v>
      </c>
      <c r="F11" s="5">
        <f>согаз!F11+капитал!F11+макс!F11</f>
        <v>988285</v>
      </c>
      <c r="G11" s="5">
        <f>согаз!G11+капитал!G11+макс!G11</f>
        <v>988285</v>
      </c>
      <c r="H11" s="5">
        <f>согаз!H11+капитал!H11+макс!H11</f>
        <v>988285</v>
      </c>
      <c r="I11" s="5">
        <f>согаз!I11+капитал!I11+макс!I11</f>
        <v>988285</v>
      </c>
      <c r="J11" s="5">
        <f>согаз!J11+капитал!J11+макс!J11</f>
        <v>988285</v>
      </c>
      <c r="K11" s="5">
        <f>согаз!K11+капитал!K11+макс!K11</f>
        <v>988285</v>
      </c>
      <c r="L11" s="5">
        <f>согаз!L11+капитал!L11+макс!L11</f>
        <v>988285</v>
      </c>
      <c r="M11" s="5">
        <f>согаз!M11+капитал!M11+макс!M11</f>
        <v>988285</v>
      </c>
      <c r="N11" s="5">
        <f>согаз!N11+капитал!N11+макс!N11</f>
        <v>988285</v>
      </c>
      <c r="O11" s="5">
        <f>согаз!O11+капитал!O11+макс!O11</f>
        <v>988284.99999999837</v>
      </c>
      <c r="P11" s="24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3"/>
    </row>
    <row r="12" spans="1:44" ht="30">
      <c r="A12" s="14">
        <v>6</v>
      </c>
      <c r="B12" s="8" t="s">
        <v>5</v>
      </c>
      <c r="C12" s="6">
        <f>согаз!C12+капитал!C12+макс!C12</f>
        <v>8336820</v>
      </c>
      <c r="D12" s="5">
        <f>согаз!D12+капитал!D12+макс!D12</f>
        <v>694735</v>
      </c>
      <c r="E12" s="5">
        <f>согаз!E12+капитал!E12+макс!E12</f>
        <v>694735</v>
      </c>
      <c r="F12" s="5">
        <f>согаз!F12+капитал!F12+макс!F12</f>
        <v>694735</v>
      </c>
      <c r="G12" s="5">
        <f>согаз!G12+капитал!G12+макс!G12</f>
        <v>694735</v>
      </c>
      <c r="H12" s="5">
        <f>согаз!H12+капитал!H12+макс!H12</f>
        <v>694735</v>
      </c>
      <c r="I12" s="5">
        <f>согаз!I12+капитал!I12+макс!I12</f>
        <v>694735</v>
      </c>
      <c r="J12" s="5">
        <f>согаз!J12+капитал!J12+макс!J12</f>
        <v>694735</v>
      </c>
      <c r="K12" s="5">
        <f>согаз!K12+капитал!K12+макс!K12</f>
        <v>694735</v>
      </c>
      <c r="L12" s="5">
        <f>согаз!L12+капитал!L12+макс!L12</f>
        <v>694735</v>
      </c>
      <c r="M12" s="5">
        <f>согаз!M12+капитал!M12+макс!M12</f>
        <v>694735</v>
      </c>
      <c r="N12" s="5">
        <f>согаз!N12+капитал!N12+макс!N12</f>
        <v>694735</v>
      </c>
      <c r="O12" s="5">
        <f>согаз!O12+капитал!O12+макс!O12</f>
        <v>694734.99999999884</v>
      </c>
      <c r="P12" s="24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3"/>
    </row>
    <row r="13" spans="1:44">
      <c r="A13" s="14">
        <v>7</v>
      </c>
      <c r="B13" s="8" t="s">
        <v>6</v>
      </c>
      <c r="C13" s="6">
        <f>согаз!C13+капитал!C13+макс!C13</f>
        <v>13268460</v>
      </c>
      <c r="D13" s="5">
        <f>согаз!D13+капитал!D13+макс!D13</f>
        <v>1105705</v>
      </c>
      <c r="E13" s="5">
        <f>согаз!E13+капитал!E13+макс!E13</f>
        <v>1105705</v>
      </c>
      <c r="F13" s="5">
        <f>согаз!F13+капитал!F13+макс!F13</f>
        <v>1105705</v>
      </c>
      <c r="G13" s="5">
        <f>согаз!G13+капитал!G13+макс!G13</f>
        <v>1105705</v>
      </c>
      <c r="H13" s="5">
        <f>согаз!H13+капитал!H13+макс!H13</f>
        <v>1105705</v>
      </c>
      <c r="I13" s="5">
        <f>согаз!I13+капитал!I13+макс!I13</f>
        <v>1105705</v>
      </c>
      <c r="J13" s="5">
        <f>согаз!J13+капитал!J13+макс!J13</f>
        <v>1105705</v>
      </c>
      <c r="K13" s="5">
        <f>согаз!K13+капитал!K13+макс!K13</f>
        <v>1105705</v>
      </c>
      <c r="L13" s="5">
        <f>согаз!L13+капитал!L13+макс!L13</f>
        <v>1105705</v>
      </c>
      <c r="M13" s="5">
        <f>согаз!M13+капитал!M13+макс!M13</f>
        <v>1105705</v>
      </c>
      <c r="N13" s="5">
        <f>согаз!N13+капитал!N13+макс!N13</f>
        <v>1105705</v>
      </c>
      <c r="O13" s="5">
        <f>согаз!O13+капитал!O13+макс!O13</f>
        <v>1105705.0000000009</v>
      </c>
      <c r="P13" s="24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R13" s="33"/>
    </row>
    <row r="14" spans="1:44">
      <c r="A14" s="14">
        <v>8</v>
      </c>
      <c r="B14" s="8" t="s">
        <v>7</v>
      </c>
      <c r="C14" s="6">
        <f>согаз!C14+капитал!C14+макс!C14</f>
        <v>7162620</v>
      </c>
      <c r="D14" s="5">
        <f>согаз!D14+капитал!D14+макс!D14</f>
        <v>596885</v>
      </c>
      <c r="E14" s="5">
        <f>согаз!E14+капитал!E14+макс!E14</f>
        <v>596885</v>
      </c>
      <c r="F14" s="5">
        <f>согаз!F14+капитал!F14+макс!F14</f>
        <v>596885</v>
      </c>
      <c r="G14" s="5">
        <f>согаз!G14+капитал!G14+макс!G14</f>
        <v>596885</v>
      </c>
      <c r="H14" s="5">
        <f>согаз!H14+капитал!H14+макс!H14</f>
        <v>596885</v>
      </c>
      <c r="I14" s="5">
        <f>согаз!I14+капитал!I14+макс!I14</f>
        <v>596885</v>
      </c>
      <c r="J14" s="5">
        <f>согаз!J14+капитал!J14+макс!J14</f>
        <v>596885</v>
      </c>
      <c r="K14" s="5">
        <f>согаз!K14+капитал!K14+макс!K14</f>
        <v>596885</v>
      </c>
      <c r="L14" s="5">
        <f>согаз!L14+капитал!L14+макс!L14</f>
        <v>596885</v>
      </c>
      <c r="M14" s="5">
        <f>согаз!M14+капитал!M14+макс!M14</f>
        <v>596885</v>
      </c>
      <c r="N14" s="5">
        <f>согаз!N14+капитал!N14+макс!N14</f>
        <v>596885</v>
      </c>
      <c r="O14" s="5">
        <f>согаз!O14+капитал!O14+макс!O14</f>
        <v>596884.99999999919</v>
      </c>
      <c r="P14" s="24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3"/>
    </row>
    <row r="15" spans="1:44" ht="30">
      <c r="A15" s="14">
        <v>9</v>
      </c>
      <c r="B15" s="29" t="s">
        <v>8</v>
      </c>
      <c r="C15" s="6">
        <f>согаз!C15+капитал!C15+макс!C15</f>
        <v>8806500</v>
      </c>
      <c r="D15" s="5">
        <f>согаз!D15+капитал!D15+макс!D15</f>
        <v>733875</v>
      </c>
      <c r="E15" s="5">
        <f>согаз!E15+капитал!E15+макс!E15</f>
        <v>733875</v>
      </c>
      <c r="F15" s="5">
        <f>согаз!F15+капитал!F15+макс!F15</f>
        <v>733875</v>
      </c>
      <c r="G15" s="5">
        <f>согаз!G15+капитал!G15+макс!G15</f>
        <v>733875</v>
      </c>
      <c r="H15" s="5">
        <f>согаз!H15+капитал!H15+макс!H15</f>
        <v>733875</v>
      </c>
      <c r="I15" s="5">
        <f>согаз!I15+капитал!I15+макс!I15</f>
        <v>733875</v>
      </c>
      <c r="J15" s="5">
        <f>согаз!J15+капитал!J15+макс!J15</f>
        <v>733875</v>
      </c>
      <c r="K15" s="5">
        <f>согаз!K15+капитал!K15+макс!K15</f>
        <v>733875</v>
      </c>
      <c r="L15" s="5">
        <f>согаз!L15+капитал!L15+макс!L15</f>
        <v>733875</v>
      </c>
      <c r="M15" s="5">
        <f>согаз!M15+капитал!M15+макс!M15</f>
        <v>733875</v>
      </c>
      <c r="N15" s="5">
        <f>согаз!N15+капитал!N15+макс!N15</f>
        <v>733875</v>
      </c>
      <c r="O15" s="5">
        <f>согаз!O15+капитал!O15+макс!O15</f>
        <v>733875.00000000151</v>
      </c>
      <c r="P15" s="24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R15" s="33"/>
    </row>
    <row r="16" spans="1:44">
      <c r="A16" s="14">
        <v>10</v>
      </c>
      <c r="B16" s="8" t="s">
        <v>9</v>
      </c>
      <c r="C16" s="6">
        <f>согаз!C16+капитал!C16+макс!C16</f>
        <v>11918130</v>
      </c>
      <c r="D16" s="5">
        <f>согаз!D16+капитал!D16+макс!D16</f>
        <v>993177.5</v>
      </c>
      <c r="E16" s="5">
        <f>согаз!E16+капитал!E16+макс!E16</f>
        <v>993177.5</v>
      </c>
      <c r="F16" s="5">
        <f>согаз!F16+капитал!F16+макс!F16</f>
        <v>993177.5</v>
      </c>
      <c r="G16" s="5">
        <f>согаз!G16+капитал!G16+макс!G16</f>
        <v>993177.5</v>
      </c>
      <c r="H16" s="5">
        <f>согаз!H16+капитал!H16+макс!H16</f>
        <v>993177.5</v>
      </c>
      <c r="I16" s="5">
        <f>согаз!I16+капитал!I16+макс!I16</f>
        <v>993177.5</v>
      </c>
      <c r="J16" s="5">
        <f>согаз!J16+капитал!J16+макс!J16</f>
        <v>993177.5</v>
      </c>
      <c r="K16" s="5">
        <f>согаз!K16+капитал!K16+макс!K16</f>
        <v>993177.5</v>
      </c>
      <c r="L16" s="5">
        <f>согаз!L16+капитал!L16+макс!L16</f>
        <v>993177.5</v>
      </c>
      <c r="M16" s="5">
        <f>согаз!M16+капитал!M16+макс!M16</f>
        <v>993177.5</v>
      </c>
      <c r="N16" s="5">
        <f>согаз!N16+капитал!N16+макс!N16</f>
        <v>993177.5</v>
      </c>
      <c r="O16" s="5">
        <f>согаз!O16+капитал!O16+макс!O16</f>
        <v>993177.49999999895</v>
      </c>
      <c r="P16" s="24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3"/>
    </row>
    <row r="17" spans="1:44" ht="30">
      <c r="A17" s="14">
        <v>11</v>
      </c>
      <c r="B17" s="8" t="s">
        <v>10</v>
      </c>
      <c r="C17" s="6">
        <f>согаз!C17+капитал!C17+макс!C17</f>
        <v>11859420</v>
      </c>
      <c r="D17" s="5">
        <f>согаз!D17+капитал!D17+макс!D17</f>
        <v>988285</v>
      </c>
      <c r="E17" s="5">
        <f>согаз!E17+капитал!E17+макс!E17</f>
        <v>988285</v>
      </c>
      <c r="F17" s="5">
        <f>согаз!F17+капитал!F17+макс!F17</f>
        <v>988285</v>
      </c>
      <c r="G17" s="5">
        <f>согаз!G17+капитал!G17+макс!G17</f>
        <v>988285</v>
      </c>
      <c r="H17" s="5">
        <f>согаз!H17+капитал!H17+макс!H17</f>
        <v>988285</v>
      </c>
      <c r="I17" s="5">
        <f>согаз!I17+капитал!I17+макс!I17</f>
        <v>988285</v>
      </c>
      <c r="J17" s="5">
        <f>согаз!J17+капитал!J17+макс!J17</f>
        <v>988285</v>
      </c>
      <c r="K17" s="5">
        <f>согаз!K17+капитал!K17+макс!K17</f>
        <v>988285</v>
      </c>
      <c r="L17" s="5">
        <f>согаз!L17+капитал!L17+макс!L17</f>
        <v>988285</v>
      </c>
      <c r="M17" s="5">
        <f>согаз!M17+капитал!M17+макс!M17</f>
        <v>988285</v>
      </c>
      <c r="N17" s="5">
        <f>согаз!N17+капитал!N17+макс!N17</f>
        <v>988285</v>
      </c>
      <c r="O17" s="5">
        <f>согаз!O17+капитал!O17+макс!O17</f>
        <v>988284.9999999986</v>
      </c>
      <c r="P17" s="24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3"/>
    </row>
    <row r="18" spans="1:44" ht="30">
      <c r="A18" s="14">
        <v>12</v>
      </c>
      <c r="B18" s="28" t="s">
        <v>26</v>
      </c>
      <c r="C18" s="6">
        <f>согаз!C18+капитал!C18+макс!C18</f>
        <v>4032495</v>
      </c>
      <c r="D18" s="5">
        <f>согаз!D18+капитал!D18+макс!D18</f>
        <v>336041.25</v>
      </c>
      <c r="E18" s="5">
        <f>согаз!E18+капитал!E18+макс!E18</f>
        <v>336041.25</v>
      </c>
      <c r="F18" s="5">
        <f>согаз!F18+капитал!F18+макс!F18</f>
        <v>336041.25</v>
      </c>
      <c r="G18" s="5">
        <f>согаз!G18+капитал!G18+макс!G18</f>
        <v>336041.25</v>
      </c>
      <c r="H18" s="5">
        <f>согаз!H18+капитал!H18+макс!H18</f>
        <v>336041.25</v>
      </c>
      <c r="I18" s="5">
        <f>согаз!I18+капитал!I18+макс!I18</f>
        <v>336041.25</v>
      </c>
      <c r="J18" s="5">
        <f>согаз!J18+капитал!J18+макс!J18</f>
        <v>336041.25</v>
      </c>
      <c r="K18" s="5">
        <f>согаз!K18+капитал!K18+макс!K18</f>
        <v>336041.25</v>
      </c>
      <c r="L18" s="5">
        <f>согаз!L18+капитал!L18+макс!L18</f>
        <v>336041.25</v>
      </c>
      <c r="M18" s="5">
        <f>согаз!M18+капитал!M18+макс!M18</f>
        <v>336041.25</v>
      </c>
      <c r="N18" s="5">
        <f>согаз!N18+капитал!N18+макс!N18</f>
        <v>336041.25</v>
      </c>
      <c r="O18" s="5">
        <f>согаз!O18+капитал!O18+макс!O18</f>
        <v>336041.25000000052</v>
      </c>
      <c r="P18" s="24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3"/>
    </row>
    <row r="19" spans="1:44">
      <c r="A19" s="14">
        <v>13</v>
      </c>
      <c r="B19" s="8" t="s">
        <v>11</v>
      </c>
      <c r="C19" s="6">
        <f>согаз!C19+капитал!C19+макс!C19</f>
        <v>26667000</v>
      </c>
      <c r="D19" s="5">
        <f>согаз!D19+капитал!D19+макс!D19</f>
        <v>2222250</v>
      </c>
      <c r="E19" s="5">
        <f>согаз!E19+капитал!E19+макс!E19</f>
        <v>2222250</v>
      </c>
      <c r="F19" s="5">
        <f>согаз!F19+капитал!F19+макс!F19</f>
        <v>2222250</v>
      </c>
      <c r="G19" s="5">
        <f>согаз!G19+капитал!G19+макс!G19</f>
        <v>2222250</v>
      </c>
      <c r="H19" s="5">
        <f>согаз!H19+капитал!H19+макс!H19</f>
        <v>2222250</v>
      </c>
      <c r="I19" s="5">
        <f>согаз!I19+капитал!I19+макс!I19</f>
        <v>2222250</v>
      </c>
      <c r="J19" s="5">
        <f>согаз!J19+капитал!J19+макс!J19</f>
        <v>2222250</v>
      </c>
      <c r="K19" s="5">
        <f>согаз!K19+капитал!K19+макс!K19</f>
        <v>2222250</v>
      </c>
      <c r="L19" s="5">
        <f>согаз!L19+капитал!L19+макс!L19</f>
        <v>2222250</v>
      </c>
      <c r="M19" s="5">
        <f>согаз!M19+капитал!M19+макс!M19</f>
        <v>2222250</v>
      </c>
      <c r="N19" s="5">
        <f>согаз!N19+капитал!N19+макс!N19</f>
        <v>2222250</v>
      </c>
      <c r="O19" s="5">
        <f>согаз!O19+капитал!O19+макс!O19</f>
        <v>2222250.0000000005</v>
      </c>
      <c r="P19" s="24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3"/>
    </row>
    <row r="20" spans="1:44" ht="30">
      <c r="A20" s="14">
        <v>14</v>
      </c>
      <c r="B20" s="29" t="s">
        <v>12</v>
      </c>
      <c r="C20" s="6">
        <f>согаз!C20+капитал!C20+макс!C20</f>
        <v>24723330</v>
      </c>
      <c r="D20" s="5">
        <f>согаз!D20+капитал!D20+макс!D20</f>
        <v>2060277.5</v>
      </c>
      <c r="E20" s="5">
        <f>согаз!E20+капитал!E20+макс!E20</f>
        <v>2060277.5</v>
      </c>
      <c r="F20" s="5">
        <f>согаз!F20+капитал!F20+макс!F20</f>
        <v>2060277.5</v>
      </c>
      <c r="G20" s="5">
        <f>согаз!G20+капитал!G20+макс!G20</f>
        <v>2060277.5</v>
      </c>
      <c r="H20" s="5">
        <f>согаз!H20+капитал!H20+макс!H20</f>
        <v>2060277.5</v>
      </c>
      <c r="I20" s="5">
        <f>согаз!I20+капитал!I20+макс!I20</f>
        <v>2060277.5</v>
      </c>
      <c r="J20" s="5">
        <f>согаз!J20+капитал!J20+макс!J20</f>
        <v>2060277.5</v>
      </c>
      <c r="K20" s="5">
        <f>согаз!K20+капитал!K20+макс!K20</f>
        <v>2060277.5</v>
      </c>
      <c r="L20" s="5">
        <f>согаз!L20+капитал!L20+макс!L20</f>
        <v>2060277.5</v>
      </c>
      <c r="M20" s="5">
        <f>согаз!M20+капитал!M20+макс!M20</f>
        <v>2060277.5</v>
      </c>
      <c r="N20" s="5">
        <f>согаз!N20+капитал!N20+макс!N20</f>
        <v>2060277.5</v>
      </c>
      <c r="O20" s="5">
        <f>согаз!O20+капитал!O20+макс!O20</f>
        <v>2060277.5000000047</v>
      </c>
      <c r="P20" s="24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R20" s="33"/>
    </row>
    <row r="21" spans="1:44" s="1" customFormat="1" ht="22.5" customHeight="1">
      <c r="A21" s="31">
        <v>15</v>
      </c>
      <c r="B21" s="29" t="s">
        <v>13</v>
      </c>
      <c r="C21" s="6">
        <f>согаз!C21+капитал!C21+макс!C21</f>
        <v>13268460</v>
      </c>
      <c r="D21" s="5">
        <f>согаз!D21+капитал!D21+макс!D21</f>
        <v>1105705.01</v>
      </c>
      <c r="E21" s="5">
        <f>согаз!E21+капитал!E21+макс!E21</f>
        <v>1105705.01</v>
      </c>
      <c r="F21" s="5">
        <f>согаз!F21+капитал!F21+макс!F21</f>
        <v>1105705.01</v>
      </c>
      <c r="G21" s="5">
        <f>согаз!G21+капитал!G21+макс!G21</f>
        <v>1105705.01</v>
      </c>
      <c r="H21" s="5">
        <f>согаз!H21+капитал!H21+макс!H21</f>
        <v>1105705.01</v>
      </c>
      <c r="I21" s="5">
        <f>согаз!I21+капитал!I21+макс!I21</f>
        <v>1105705.01</v>
      </c>
      <c r="J21" s="5">
        <f>согаз!J21+капитал!J21+макс!J21</f>
        <v>1105705.01</v>
      </c>
      <c r="K21" s="5">
        <f>согаз!K21+капитал!K21+макс!K21</f>
        <v>1105705.01</v>
      </c>
      <c r="L21" s="5">
        <f>согаз!L21+капитал!L21+макс!L21</f>
        <v>1105705.01</v>
      </c>
      <c r="M21" s="5">
        <f>согаз!M21+капитал!M21+макс!M21</f>
        <v>1105705.01</v>
      </c>
      <c r="N21" s="5">
        <f>согаз!N21+капитал!N21+макс!N21</f>
        <v>1105705.01</v>
      </c>
      <c r="O21" s="5">
        <f>согаз!O21+капитал!O21+макс!O21</f>
        <v>1105704.8899999973</v>
      </c>
      <c r="P21" s="24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R21" s="33"/>
    </row>
    <row r="22" spans="1:44">
      <c r="A22" s="14">
        <v>16</v>
      </c>
      <c r="B22" s="8" t="s">
        <v>14</v>
      </c>
      <c r="C22" s="6">
        <f>согаз!C22+капитал!C22+макс!C22</f>
        <v>26098320</v>
      </c>
      <c r="D22" s="5">
        <f>согаз!D22+капитал!D22+макс!D22</f>
        <v>2174860</v>
      </c>
      <c r="E22" s="5">
        <f>согаз!E22+капитал!E22+макс!E22</f>
        <v>2174860</v>
      </c>
      <c r="F22" s="5">
        <f>согаз!F22+капитал!F22+макс!F22</f>
        <v>2174860</v>
      </c>
      <c r="G22" s="5">
        <f>согаз!G22+капитал!G22+макс!G22</f>
        <v>2174860</v>
      </c>
      <c r="H22" s="5">
        <f>согаз!H22+капитал!H22+макс!H22</f>
        <v>2174860</v>
      </c>
      <c r="I22" s="5">
        <f>согаз!I22+капитал!I22+макс!I22</f>
        <v>2174860</v>
      </c>
      <c r="J22" s="5">
        <f>согаз!J22+капитал!J22+макс!J22</f>
        <v>2174860</v>
      </c>
      <c r="K22" s="5">
        <f>согаз!K22+капитал!K22+макс!K22</f>
        <v>2174860</v>
      </c>
      <c r="L22" s="5">
        <f>согаз!L22+капитал!L22+макс!L22</f>
        <v>2174860</v>
      </c>
      <c r="M22" s="5">
        <f>согаз!M22+капитал!M22+макс!M22</f>
        <v>2174860</v>
      </c>
      <c r="N22" s="5">
        <f>согаз!N22+капитал!N22+макс!N22</f>
        <v>2174860</v>
      </c>
      <c r="O22" s="5">
        <f>согаз!O22+капитал!O22+макс!O22</f>
        <v>2174860.0000000042</v>
      </c>
      <c r="P22" s="24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R22" s="33"/>
    </row>
    <row r="23" spans="1:44">
      <c r="A23" s="14">
        <v>17</v>
      </c>
      <c r="B23" s="8" t="s">
        <v>18</v>
      </c>
      <c r="C23" s="6">
        <f>согаз!C23+капитал!C23+макс!C23</f>
        <v>13108530</v>
      </c>
      <c r="D23" s="5">
        <f>согаз!D23+капитал!D23+макс!D23</f>
        <v>1092377.5</v>
      </c>
      <c r="E23" s="5">
        <f>согаз!E23+капитал!E23+макс!E23</f>
        <v>1092377.5</v>
      </c>
      <c r="F23" s="5">
        <f>согаз!F23+капитал!F23+макс!F23</f>
        <v>1092377.5</v>
      </c>
      <c r="G23" s="5">
        <f>согаз!G23+капитал!G23+макс!G23</f>
        <v>1092377.5</v>
      </c>
      <c r="H23" s="5">
        <f>согаз!H23+капитал!H23+макс!H23</f>
        <v>1092377.5</v>
      </c>
      <c r="I23" s="5">
        <f>согаз!I23+капитал!I23+макс!I23</f>
        <v>1092377.5</v>
      </c>
      <c r="J23" s="5">
        <f>согаз!J23+капитал!J23+макс!J23</f>
        <v>1092377.5</v>
      </c>
      <c r="K23" s="5">
        <f>согаз!K23+капитал!K23+макс!K23</f>
        <v>1092377.5</v>
      </c>
      <c r="L23" s="5">
        <f>согаз!L23+капитал!L23+макс!L23</f>
        <v>1092377.5</v>
      </c>
      <c r="M23" s="5">
        <f>согаз!M23+капитал!M23+макс!M23</f>
        <v>1092377.5</v>
      </c>
      <c r="N23" s="5">
        <f>согаз!N23+капитал!N23+макс!N23</f>
        <v>1092377.5</v>
      </c>
      <c r="O23" s="5">
        <f>согаз!O23+капитал!O23+макс!O23</f>
        <v>1092377.4999999972</v>
      </c>
      <c r="P23" s="24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R23" s="33"/>
    </row>
    <row r="24" spans="1:44">
      <c r="A24" s="14">
        <v>18</v>
      </c>
      <c r="B24" s="8" t="s">
        <v>25</v>
      </c>
      <c r="C24" s="6">
        <f>согаз!C24+капитал!C24+макс!C24</f>
        <v>15367515</v>
      </c>
      <c r="D24" s="5">
        <f>согаз!D24+капитал!D24+макс!D24</f>
        <v>1280626.25</v>
      </c>
      <c r="E24" s="5">
        <f>согаз!E24+капитал!E24+макс!E24</f>
        <v>1280626.25</v>
      </c>
      <c r="F24" s="5">
        <f>согаз!F24+капитал!F24+макс!F24</f>
        <v>1280626.25</v>
      </c>
      <c r="G24" s="5">
        <f>согаз!G24+капитал!G24+макс!G24</f>
        <v>1280626.25</v>
      </c>
      <c r="H24" s="5">
        <f>согаз!H24+капитал!H24+макс!H24</f>
        <v>1280626.25</v>
      </c>
      <c r="I24" s="5">
        <f>согаз!I24+капитал!I24+макс!I24</f>
        <v>1280626.25</v>
      </c>
      <c r="J24" s="5">
        <f>согаз!J24+капитал!J24+макс!J24</f>
        <v>1280626.25</v>
      </c>
      <c r="K24" s="5">
        <f>согаз!K24+капитал!K24+макс!K24</f>
        <v>1280626.25</v>
      </c>
      <c r="L24" s="5">
        <f>согаз!L24+капитал!L24+макс!L24</f>
        <v>1280626.25</v>
      </c>
      <c r="M24" s="5">
        <f>согаз!M24+капитал!M24+макс!M24</f>
        <v>1280626.25</v>
      </c>
      <c r="N24" s="5">
        <f>согаз!N24+капитал!N24+макс!N24</f>
        <v>1280626.25</v>
      </c>
      <c r="O24" s="5">
        <f>согаз!O24+капитал!O24+макс!O24</f>
        <v>1280626.2500000002</v>
      </c>
      <c r="P24" s="24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R24" s="33"/>
    </row>
    <row r="25" spans="1:44" ht="30">
      <c r="A25" s="14">
        <v>21</v>
      </c>
      <c r="B25" s="8" t="s">
        <v>15</v>
      </c>
      <c r="C25" s="6">
        <f>согаз!C25+капитал!C25+макс!C25</f>
        <v>9980700</v>
      </c>
      <c r="D25" s="5">
        <f>согаз!D25+капитал!D25+макс!D25</f>
        <v>831725</v>
      </c>
      <c r="E25" s="5">
        <f>согаз!E25+капитал!E25+макс!E25</f>
        <v>831725</v>
      </c>
      <c r="F25" s="5">
        <f>согаз!F25+капитал!F25+макс!F25</f>
        <v>831725</v>
      </c>
      <c r="G25" s="5">
        <f>согаз!G25+капитал!G25+макс!G25</f>
        <v>831725</v>
      </c>
      <c r="H25" s="5">
        <f>согаз!H25+капитал!H25+макс!H25</f>
        <v>831725</v>
      </c>
      <c r="I25" s="5">
        <f>согаз!I25+капитал!I25+макс!I25</f>
        <v>831725</v>
      </c>
      <c r="J25" s="5">
        <f>согаз!J25+капитал!J25+макс!J25</f>
        <v>831725</v>
      </c>
      <c r="K25" s="5">
        <f>согаз!K25+капитал!K25+макс!K25</f>
        <v>831725</v>
      </c>
      <c r="L25" s="5">
        <f>согаз!L25+капитал!L25+макс!L25</f>
        <v>831725</v>
      </c>
      <c r="M25" s="5">
        <f>согаз!M25+капитал!M25+макс!M25</f>
        <v>831725</v>
      </c>
      <c r="N25" s="5">
        <f>согаз!N25+капитал!N25+макс!N25</f>
        <v>831725</v>
      </c>
      <c r="O25" s="5">
        <f>согаз!O25+капитал!O25+макс!O25</f>
        <v>831724.99999999919</v>
      </c>
      <c r="P25" s="24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33"/>
    </row>
    <row r="26" spans="1:44">
      <c r="A26" s="14">
        <v>23</v>
      </c>
      <c r="B26" s="8" t="s">
        <v>16</v>
      </c>
      <c r="C26" s="6">
        <f>согаз!C26+капитал!C26+макс!C26</f>
        <v>9393600</v>
      </c>
      <c r="D26" s="5">
        <f>согаз!D26+капитал!D26+макс!D26</f>
        <v>782800</v>
      </c>
      <c r="E26" s="5">
        <f>согаз!E26+капитал!E26+макс!E26</f>
        <v>782800</v>
      </c>
      <c r="F26" s="5">
        <f>согаз!F26+капитал!F26+макс!F26</f>
        <v>782800</v>
      </c>
      <c r="G26" s="5">
        <f>согаз!G26+капитал!G26+макс!G26</f>
        <v>782800</v>
      </c>
      <c r="H26" s="5">
        <f>согаз!H26+капитал!H26+макс!H26</f>
        <v>782800</v>
      </c>
      <c r="I26" s="5">
        <f>согаз!I26+капитал!I26+макс!I26</f>
        <v>782800</v>
      </c>
      <c r="J26" s="5">
        <f>согаз!J26+капитал!J26+макс!J26</f>
        <v>782800</v>
      </c>
      <c r="K26" s="5">
        <f>согаз!K26+капитал!K26+макс!K26</f>
        <v>782800</v>
      </c>
      <c r="L26" s="5">
        <f>согаз!L26+капитал!L26+макс!L26</f>
        <v>782800</v>
      </c>
      <c r="M26" s="5">
        <f>согаз!M26+капитал!M26+макс!M26</f>
        <v>782800</v>
      </c>
      <c r="N26" s="5">
        <f>согаз!N26+капитал!N26+макс!N26</f>
        <v>782800</v>
      </c>
      <c r="O26" s="5">
        <f>согаз!O26+капитал!O26+макс!O26</f>
        <v>782800.0000000007</v>
      </c>
      <c r="P26" s="24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R26" s="33"/>
    </row>
    <row r="27" spans="1:44">
      <c r="A27" s="14">
        <v>24</v>
      </c>
      <c r="B27" s="8" t="s">
        <v>17</v>
      </c>
      <c r="C27" s="6">
        <f>согаз!C27+капитал!C27+макс!C27</f>
        <v>10499880</v>
      </c>
      <c r="D27" s="5">
        <f>согаз!D27+капитал!D27+макс!D27</f>
        <v>874990</v>
      </c>
      <c r="E27" s="5">
        <f>согаз!E27+капитал!E27+макс!E27</f>
        <v>874990</v>
      </c>
      <c r="F27" s="5">
        <f>согаз!F27+капитал!F27+макс!F27</f>
        <v>874990</v>
      </c>
      <c r="G27" s="5">
        <f>согаз!G27+капитал!G27+макс!G27</f>
        <v>874990</v>
      </c>
      <c r="H27" s="5">
        <f>согаз!H27+капитал!H27+макс!H27</f>
        <v>874990</v>
      </c>
      <c r="I27" s="5">
        <f>согаз!I27+капитал!I27+макс!I27</f>
        <v>874990</v>
      </c>
      <c r="J27" s="5">
        <f>согаз!J27+капитал!J27+макс!J27</f>
        <v>874990</v>
      </c>
      <c r="K27" s="5">
        <f>согаз!K27+капитал!K27+макс!K27</f>
        <v>874990</v>
      </c>
      <c r="L27" s="5">
        <f>согаз!L27+капитал!L27+макс!L27</f>
        <v>874990</v>
      </c>
      <c r="M27" s="5">
        <f>согаз!M27+капитал!M27+макс!M27</f>
        <v>874990</v>
      </c>
      <c r="N27" s="5">
        <f>согаз!N27+капитал!N27+макс!N27</f>
        <v>874990</v>
      </c>
      <c r="O27" s="5">
        <f>согаз!O27+капитал!O27+макс!O27</f>
        <v>874990.00000000303</v>
      </c>
      <c r="P27" s="24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R27" s="33"/>
    </row>
    <row r="28" spans="1:44" s="22" customFormat="1" ht="23.25" customHeight="1">
      <c r="A28" s="38" t="s">
        <v>19</v>
      </c>
      <c r="B28" s="39"/>
      <c r="C28" s="21">
        <f>SUM(C7:C27)</f>
        <v>296306985</v>
      </c>
      <c r="D28" s="21">
        <f>SUM(D7:D27)</f>
        <v>24692248.760000002</v>
      </c>
      <c r="E28" s="21">
        <f t="shared" ref="E28:O28" si="0">SUM(E7:E27)</f>
        <v>24692248.760000002</v>
      </c>
      <c r="F28" s="21">
        <f t="shared" si="0"/>
        <v>24692248.760000002</v>
      </c>
      <c r="G28" s="21">
        <f t="shared" si="0"/>
        <v>24692248.760000002</v>
      </c>
      <c r="H28" s="21">
        <f t="shared" si="0"/>
        <v>24692248.760000002</v>
      </c>
      <c r="I28" s="21">
        <f t="shared" si="0"/>
        <v>24692248.760000002</v>
      </c>
      <c r="J28" s="21">
        <f t="shared" si="0"/>
        <v>24692248.760000002</v>
      </c>
      <c r="K28" s="21">
        <f t="shared" si="0"/>
        <v>24692248.760000002</v>
      </c>
      <c r="L28" s="21">
        <f t="shared" si="0"/>
        <v>24692248.760000002</v>
      </c>
      <c r="M28" s="21">
        <f t="shared" si="0"/>
        <v>24692248.760000002</v>
      </c>
      <c r="N28" s="21">
        <f t="shared" si="0"/>
        <v>24692248.760000002</v>
      </c>
      <c r="O28" s="21">
        <f t="shared" si="0"/>
        <v>24692248.640000012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</row>
    <row r="29" spans="1:44"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4">
      <c r="B30" s="30"/>
      <c r="C30" s="27"/>
      <c r="D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</row>
    <row r="31" spans="1:44">
      <c r="B31" s="30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</row>
    <row r="32" spans="1:44">
      <c r="D32" s="23"/>
      <c r="L32" s="25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R32" s="23"/>
    </row>
    <row r="33" spans="3:44"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R33" s="23"/>
    </row>
    <row r="34" spans="3:44">
      <c r="D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R34" s="23"/>
    </row>
    <row r="35" spans="3:44"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3"/>
      <c r="AR35" s="23"/>
    </row>
    <row r="36" spans="3:44">
      <c r="P36" s="23"/>
      <c r="AR36" s="23"/>
    </row>
    <row r="37" spans="3:44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3"/>
      <c r="AR37" s="23"/>
    </row>
    <row r="38" spans="3:44">
      <c r="P38" s="23"/>
      <c r="AR38" s="23"/>
    </row>
    <row r="39" spans="3:44"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3"/>
      <c r="AR39" s="23"/>
    </row>
    <row r="40" spans="3:44">
      <c r="P40" s="23"/>
      <c r="AR40" s="23"/>
    </row>
    <row r="41" spans="3:44"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3"/>
      <c r="AR41" s="23"/>
    </row>
    <row r="42" spans="3:44">
      <c r="P42" s="23"/>
      <c r="AR42" s="23"/>
    </row>
    <row r="43" spans="3:44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3"/>
      <c r="AR43" s="23"/>
    </row>
    <row r="44" spans="3:44">
      <c r="P44" s="23"/>
      <c r="AR44" s="23"/>
    </row>
    <row r="45" spans="3:44"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3"/>
      <c r="AR45" s="23"/>
    </row>
    <row r="46" spans="3:44">
      <c r="D46" s="19"/>
      <c r="E46" s="19"/>
      <c r="F46" s="19"/>
      <c r="G46" s="19"/>
      <c r="H46" s="19"/>
      <c r="P46" s="23"/>
      <c r="AR46" s="23"/>
    </row>
    <row r="47" spans="3:44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3"/>
      <c r="AR47" s="23"/>
    </row>
    <row r="48" spans="3:44">
      <c r="P48" s="23"/>
      <c r="AR48" s="23"/>
    </row>
    <row r="49" spans="3:44"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3"/>
      <c r="AR49" s="23"/>
    </row>
    <row r="50" spans="3:44">
      <c r="P50" s="23"/>
      <c r="AR50" s="23"/>
    </row>
    <row r="51" spans="3:44"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3"/>
      <c r="AR51" s="23"/>
    </row>
    <row r="52" spans="3:44">
      <c r="P52" s="23"/>
      <c r="AR52" s="23"/>
    </row>
    <row r="53" spans="3:44"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3"/>
      <c r="AR53" s="23"/>
    </row>
    <row r="54" spans="3:44">
      <c r="P54" s="23"/>
      <c r="AR54" s="23"/>
    </row>
    <row r="55" spans="3:44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3"/>
      <c r="AR55" s="23"/>
    </row>
    <row r="56" spans="3:44">
      <c r="P56" s="23"/>
      <c r="AR56" s="23"/>
    </row>
    <row r="57" spans="3:44"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3"/>
      <c r="AR57" s="23"/>
    </row>
    <row r="58" spans="3:44">
      <c r="P58" s="23"/>
      <c r="AR58" s="23"/>
    </row>
    <row r="59" spans="3:44"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3"/>
      <c r="AR59" s="23"/>
    </row>
    <row r="60" spans="3:44">
      <c r="P60" s="23"/>
      <c r="AR60" s="23"/>
    </row>
    <row r="61" spans="3:44"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3"/>
      <c r="AR61" s="23"/>
    </row>
    <row r="62" spans="3:44">
      <c r="P62" s="23"/>
      <c r="AR62" s="23"/>
    </row>
    <row r="63" spans="3:44"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35"/>
      <c r="P63" s="36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6"/>
    </row>
    <row r="64" spans="3:44">
      <c r="P64" s="23"/>
      <c r="AR64" s="23"/>
    </row>
    <row r="65" spans="3:44"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3"/>
      <c r="AR65" s="23"/>
    </row>
    <row r="66" spans="3:44">
      <c r="P66" s="23"/>
      <c r="AR66" s="23"/>
    </row>
    <row r="67" spans="3:44"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3"/>
      <c r="AR67" s="23"/>
    </row>
    <row r="68" spans="3:44">
      <c r="P68" s="23"/>
      <c r="AR68" s="23"/>
    </row>
    <row r="69" spans="3:44"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3"/>
      <c r="AR69" s="23"/>
    </row>
    <row r="70" spans="3:44">
      <c r="P70" s="23"/>
      <c r="AR70" s="23"/>
    </row>
    <row r="71" spans="3:44"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3"/>
      <c r="AR71" s="23"/>
    </row>
    <row r="72" spans="3:44">
      <c r="P72" s="23"/>
      <c r="AR72" s="23"/>
    </row>
    <row r="73" spans="3:44"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3"/>
      <c r="AR73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2022-08-08T11:48:42Z</cp:lastPrinted>
  <dcterms:created xsi:type="dcterms:W3CDTF">2020-01-20T12:23:13Z</dcterms:created>
  <dcterms:modified xsi:type="dcterms:W3CDTF">2023-02-02T11:46:43Z</dcterms:modified>
</cp:coreProperties>
</file>