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9140" yWindow="-60" windowWidth="15576" windowHeight="11016"/>
  </bookViews>
  <sheets>
    <sheet name="1-й лист" sheetId="5" r:id="rId1"/>
    <sheet name="1 ПОЛУГОДИЕ" sheetId="10" r:id="rId2"/>
    <sheet name="2 ПОЛУГОДИЕ" sheetId="12" r:id="rId3"/>
  </sheets>
  <definedNames>
    <definedName name="_xlnm._FilterDatabase" localSheetId="0" hidden="1">'1-й лист'!$A$14:$L$107</definedName>
    <definedName name="_xlnm.Print_Area" localSheetId="1">'1 ПОЛУГОДИЕ'!$A$3:$J$105</definedName>
    <definedName name="_xlnm.Print_Area" localSheetId="0">'1-й лист'!$A$1:$J$114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9" i="12"/>
  <c r="G99"/>
  <c r="E99"/>
  <c r="C99"/>
  <c r="G81" i="5" l="1"/>
  <c r="H81"/>
  <c r="I81"/>
  <c r="J81"/>
  <c r="I72" i="12" l="1"/>
  <c r="I95"/>
  <c r="I96"/>
  <c r="G38"/>
  <c r="G64"/>
  <c r="G65"/>
  <c r="G67"/>
  <c r="G70"/>
  <c r="G71"/>
  <c r="G72"/>
  <c r="G73"/>
  <c r="G74"/>
  <c r="G75"/>
  <c r="G82"/>
  <c r="G83"/>
  <c r="G84"/>
  <c r="G86"/>
  <c r="G87"/>
  <c r="E15"/>
  <c r="E66"/>
  <c r="E72"/>
  <c r="E74"/>
  <c r="E76"/>
  <c r="E78"/>
  <c r="E79"/>
  <c r="E80"/>
  <c r="E81"/>
  <c r="E82"/>
  <c r="E85"/>
  <c r="E87"/>
  <c r="E90"/>
  <c r="E91"/>
  <c r="E93"/>
  <c r="C35"/>
  <c r="C50"/>
  <c r="C72"/>
  <c r="I72" i="10"/>
  <c r="I95"/>
  <c r="I96"/>
  <c r="G38"/>
  <c r="G64"/>
  <c r="G65"/>
  <c r="G67"/>
  <c r="G70"/>
  <c r="G71"/>
  <c r="G72"/>
  <c r="G73"/>
  <c r="G74"/>
  <c r="G75"/>
  <c r="G82"/>
  <c r="G83"/>
  <c r="G84"/>
  <c r="G86"/>
  <c r="G87"/>
  <c r="C35"/>
  <c r="C50"/>
  <c r="C72"/>
  <c r="E15"/>
  <c r="E66"/>
  <c r="E72"/>
  <c r="E74"/>
  <c r="E76"/>
  <c r="E78"/>
  <c r="E79"/>
  <c r="E80"/>
  <c r="E81"/>
  <c r="E82"/>
  <c r="E85"/>
  <c r="E87"/>
  <c r="E90"/>
  <c r="E91"/>
  <c r="E93"/>
  <c r="I46" i="5" l="1"/>
  <c r="I41"/>
  <c r="G17"/>
  <c r="G16"/>
  <c r="G26"/>
  <c r="H66"/>
  <c r="H70"/>
  <c r="E61" i="12" l="1"/>
  <c r="E61" i="10"/>
  <c r="C7" i="12"/>
  <c r="C7" i="10"/>
  <c r="C8" i="12"/>
  <c r="C8" i="10"/>
  <c r="E57" i="12"/>
  <c r="E57" i="10"/>
  <c r="G32" i="12"/>
  <c r="G32" i="10"/>
  <c r="C17" i="12"/>
  <c r="C17" i="10"/>
  <c r="G37" i="12"/>
  <c r="G37" i="10"/>
  <c r="H69" i="5"/>
  <c r="I71"/>
  <c r="H71"/>
  <c r="H72"/>
  <c r="H34"/>
  <c r="H35"/>
  <c r="H67"/>
  <c r="I39"/>
  <c r="H47"/>
  <c r="G47"/>
  <c r="H44"/>
  <c r="J42"/>
  <c r="H42"/>
  <c r="H43"/>
  <c r="G42"/>
  <c r="G41"/>
  <c r="J34"/>
  <c r="G34"/>
  <c r="G29"/>
  <c r="G30"/>
  <c r="I29"/>
  <c r="I28"/>
  <c r="H68"/>
  <c r="H15"/>
  <c r="G19" i="12" l="1"/>
  <c r="G19" i="10"/>
  <c r="C25" i="12"/>
  <c r="C25" i="10"/>
  <c r="E34" i="12"/>
  <c r="E34" i="10"/>
  <c r="C38" i="12"/>
  <c r="C38" i="10"/>
  <c r="E26" i="12"/>
  <c r="E26" i="10"/>
  <c r="G62" i="12"/>
  <c r="G62" i="10"/>
  <c r="G20" i="12"/>
  <c r="G20" i="10"/>
  <c r="I25" i="12"/>
  <c r="I25" i="10"/>
  <c r="E33" i="12"/>
  <c r="E33" i="10"/>
  <c r="E38" i="12"/>
  <c r="E38" i="10"/>
  <c r="E25" i="12"/>
  <c r="E25" i="10"/>
  <c r="E60" i="12"/>
  <c r="E60" i="10"/>
  <c r="E6" i="12"/>
  <c r="E6" i="10"/>
  <c r="C32" i="12"/>
  <c r="C32" i="10"/>
  <c r="I33" i="12"/>
  <c r="I33" i="10"/>
  <c r="G30" i="12"/>
  <c r="G30" i="10"/>
  <c r="E63" i="12"/>
  <c r="E63" i="10"/>
  <c r="C21" i="12"/>
  <c r="C21" i="10"/>
  <c r="E59" i="12"/>
  <c r="E59" i="10"/>
  <c r="C20" i="12"/>
  <c r="C20" i="10"/>
  <c r="C33" i="12"/>
  <c r="C33" i="10"/>
  <c r="E35" i="12"/>
  <c r="E35" i="10"/>
  <c r="E58" i="12"/>
  <c r="E58" i="10"/>
  <c r="E62" i="12"/>
  <c r="E62" i="10"/>
  <c r="J108" i="5"/>
  <c r="I108"/>
  <c r="H108"/>
  <c r="G108"/>
  <c r="H16" l="1"/>
  <c r="I16"/>
  <c r="J16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I24"/>
  <c r="J24"/>
  <c r="G25"/>
  <c r="H25"/>
  <c r="I25"/>
  <c r="J25"/>
  <c r="H26"/>
  <c r="I26"/>
  <c r="J26"/>
  <c r="G27"/>
  <c r="H27"/>
  <c r="I27"/>
  <c r="J27"/>
  <c r="G28"/>
  <c r="H28"/>
  <c r="J28"/>
  <c r="H29"/>
  <c r="J29"/>
  <c r="H30"/>
  <c r="I30"/>
  <c r="J30"/>
  <c r="G31"/>
  <c r="H31"/>
  <c r="I31"/>
  <c r="J31"/>
  <c r="G32"/>
  <c r="H32"/>
  <c r="I32"/>
  <c r="J32"/>
  <c r="G33"/>
  <c r="H33"/>
  <c r="I33"/>
  <c r="J33"/>
  <c r="I34"/>
  <c r="G35"/>
  <c r="I35"/>
  <c r="J35"/>
  <c r="G36"/>
  <c r="H36"/>
  <c r="I36"/>
  <c r="J36"/>
  <c r="G37"/>
  <c r="H37"/>
  <c r="I37"/>
  <c r="J37"/>
  <c r="G38"/>
  <c r="H38"/>
  <c r="I38"/>
  <c r="J38"/>
  <c r="G39"/>
  <c r="H39"/>
  <c r="J39"/>
  <c r="G40"/>
  <c r="H40"/>
  <c r="I40"/>
  <c r="J40"/>
  <c r="H41"/>
  <c r="J41"/>
  <c r="I42"/>
  <c r="G43"/>
  <c r="I43"/>
  <c r="J43"/>
  <c r="I44"/>
  <c r="J44"/>
  <c r="G45"/>
  <c r="H45"/>
  <c r="I45"/>
  <c r="J45"/>
  <c r="G46"/>
  <c r="H46"/>
  <c r="J46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H59"/>
  <c r="I59"/>
  <c r="J59"/>
  <c r="G60"/>
  <c r="H60"/>
  <c r="I60"/>
  <c r="J60"/>
  <c r="G61"/>
  <c r="H61"/>
  <c r="I61"/>
  <c r="J61"/>
  <c r="G62"/>
  <c r="H62"/>
  <c r="I62"/>
  <c r="J62"/>
  <c r="G63"/>
  <c r="H63"/>
  <c r="I63"/>
  <c r="J63"/>
  <c r="G64"/>
  <c r="H64"/>
  <c r="I64"/>
  <c r="J64"/>
  <c r="G65"/>
  <c r="H65"/>
  <c r="I65"/>
  <c r="J65"/>
  <c r="G66"/>
  <c r="I66"/>
  <c r="J66"/>
  <c r="G67"/>
  <c r="I67"/>
  <c r="J67"/>
  <c r="G68"/>
  <c r="I68"/>
  <c r="J68"/>
  <c r="G69"/>
  <c r="I69"/>
  <c r="J69"/>
  <c r="G70"/>
  <c r="I70"/>
  <c r="J70"/>
  <c r="G71"/>
  <c r="J71"/>
  <c r="G72"/>
  <c r="I72"/>
  <c r="J72"/>
  <c r="G73"/>
  <c r="H73"/>
  <c r="J73"/>
  <c r="G74"/>
  <c r="H74"/>
  <c r="J74"/>
  <c r="G75"/>
  <c r="I75"/>
  <c r="J75"/>
  <c r="G76"/>
  <c r="H76"/>
  <c r="J76"/>
  <c r="G77"/>
  <c r="H77"/>
  <c r="I77"/>
  <c r="J77"/>
  <c r="G78"/>
  <c r="H78"/>
  <c r="I78"/>
  <c r="J78"/>
  <c r="G79"/>
  <c r="H79"/>
  <c r="J79"/>
  <c r="G80"/>
  <c r="H80"/>
  <c r="J80"/>
  <c r="G82"/>
  <c r="H82"/>
  <c r="J82"/>
  <c r="G83"/>
  <c r="J83"/>
  <c r="G84"/>
  <c r="H84"/>
  <c r="J84"/>
  <c r="G85"/>
  <c r="I85"/>
  <c r="J85"/>
  <c r="G86"/>
  <c r="H86"/>
  <c r="I86"/>
  <c r="J86"/>
  <c r="G87"/>
  <c r="I87"/>
  <c r="J87"/>
  <c r="G88"/>
  <c r="I88"/>
  <c r="J88"/>
  <c r="G89"/>
  <c r="I89"/>
  <c r="J89"/>
  <c r="G90"/>
  <c r="I90"/>
  <c r="J90"/>
  <c r="G91"/>
  <c r="J91"/>
  <c r="G92"/>
  <c r="H92"/>
  <c r="J92"/>
  <c r="G93"/>
  <c r="H93"/>
  <c r="J93"/>
  <c r="G94"/>
  <c r="I94"/>
  <c r="J94"/>
  <c r="G95"/>
  <c r="H95"/>
  <c r="J95"/>
  <c r="G96"/>
  <c r="J96"/>
  <c r="G97"/>
  <c r="H97"/>
  <c r="I97"/>
  <c r="J97"/>
  <c r="G98"/>
  <c r="H98"/>
  <c r="I98"/>
  <c r="J98"/>
  <c r="G99"/>
  <c r="I99"/>
  <c r="J99"/>
  <c r="G100"/>
  <c r="I100"/>
  <c r="J100"/>
  <c r="G101"/>
  <c r="H101"/>
  <c r="I101"/>
  <c r="J101"/>
  <c r="G102"/>
  <c r="I102"/>
  <c r="J102"/>
  <c r="G103"/>
  <c r="H103"/>
  <c r="I103"/>
  <c r="J103"/>
  <c r="G104"/>
  <c r="H104"/>
  <c r="I104"/>
  <c r="G105"/>
  <c r="H105"/>
  <c r="I105"/>
  <c r="G106"/>
  <c r="H106"/>
  <c r="I106"/>
  <c r="J106"/>
  <c r="G107"/>
  <c r="H107"/>
  <c r="I107"/>
  <c r="J107"/>
  <c r="J15"/>
  <c r="I15"/>
  <c r="G15"/>
  <c r="I6" i="12" l="1"/>
  <c r="I6" i="10"/>
  <c r="G96" i="12"/>
  <c r="G96" i="10"/>
  <c r="E94" i="12"/>
  <c r="E94" i="10"/>
  <c r="G89" i="12"/>
  <c r="G89" i="10"/>
  <c r="E84" i="12"/>
  <c r="E84" i="10"/>
  <c r="G90" i="12"/>
  <c r="G90" i="10"/>
  <c r="E88" i="12"/>
  <c r="E88" i="10"/>
  <c r="C84" i="12"/>
  <c r="C84" i="10"/>
  <c r="I79" i="12"/>
  <c r="I79" i="10"/>
  <c r="C76" i="12"/>
  <c r="C76" i="10"/>
  <c r="I70" i="12"/>
  <c r="I70" i="10"/>
  <c r="C6" i="12"/>
  <c r="C6" i="10"/>
  <c r="G98" i="12"/>
  <c r="G98" i="10"/>
  <c r="I94" i="12"/>
  <c r="I94" i="10"/>
  <c r="G92" i="12"/>
  <c r="G92" i="10"/>
  <c r="C90" i="12"/>
  <c r="C90" i="10"/>
  <c r="C89" i="12"/>
  <c r="C89" i="10"/>
  <c r="E86" i="12"/>
  <c r="E86" i="10"/>
  <c r="C85" i="12"/>
  <c r="C85" i="10"/>
  <c r="I83" i="12"/>
  <c r="I83" i="10"/>
  <c r="C82"/>
  <c r="C82" i="12"/>
  <c r="I80"/>
  <c r="I80" i="10"/>
  <c r="G79" i="12"/>
  <c r="G79" i="10"/>
  <c r="C78" i="12"/>
  <c r="C78" i="10"/>
  <c r="C77" i="12"/>
  <c r="C77" i="10"/>
  <c r="I75" i="12"/>
  <c r="I75" i="10"/>
  <c r="C74"/>
  <c r="C74" i="12"/>
  <c r="I71"/>
  <c r="I71" i="10"/>
  <c r="E70" i="12"/>
  <c r="E70" i="10"/>
  <c r="E69" i="12"/>
  <c r="E69" i="10"/>
  <c r="E68" i="12"/>
  <c r="E68" i="10"/>
  <c r="C67" i="12"/>
  <c r="C67" i="10"/>
  <c r="I65" i="12"/>
  <c r="I65" i="10"/>
  <c r="E64" i="12"/>
  <c r="E64" i="10"/>
  <c r="C63" i="12"/>
  <c r="C63" i="10"/>
  <c r="G61" i="12"/>
  <c r="G61" i="10"/>
  <c r="C60" i="12"/>
  <c r="C60" i="10"/>
  <c r="I58" i="12"/>
  <c r="I58" i="10"/>
  <c r="G57" i="12"/>
  <c r="G57" i="10"/>
  <c r="E56" i="12"/>
  <c r="E56" i="10"/>
  <c r="E55" i="12"/>
  <c r="E55" i="10"/>
  <c r="E54" i="12"/>
  <c r="E54" i="10"/>
  <c r="E53" i="12"/>
  <c r="E53" i="10"/>
  <c r="E52" i="12"/>
  <c r="E52" i="10"/>
  <c r="E51" i="12"/>
  <c r="E51" i="10"/>
  <c r="E50" i="12"/>
  <c r="E50" i="10"/>
  <c r="C49" i="12"/>
  <c r="C49" i="10"/>
  <c r="C48" i="12"/>
  <c r="C48" i="10"/>
  <c r="C47" i="12"/>
  <c r="C47" i="10"/>
  <c r="C46" i="12"/>
  <c r="C46" i="10"/>
  <c r="C45" i="12"/>
  <c r="C45" i="10"/>
  <c r="C44" i="12"/>
  <c r="C44" i="10"/>
  <c r="C43" i="12"/>
  <c r="C43" i="10"/>
  <c r="C42" i="12"/>
  <c r="C42" i="10"/>
  <c r="C41" i="12"/>
  <c r="C41" i="10"/>
  <c r="C40" i="12"/>
  <c r="C40" i="10"/>
  <c r="C39" i="12"/>
  <c r="C39" i="10"/>
  <c r="C37" i="12"/>
  <c r="C37" i="10"/>
  <c r="C36" i="12"/>
  <c r="C36" i="10"/>
  <c r="G34" i="12"/>
  <c r="G34" i="10"/>
  <c r="E32" i="12"/>
  <c r="E32" i="10"/>
  <c r="C31" i="12"/>
  <c r="C31" i="10"/>
  <c r="I29" i="12"/>
  <c r="I29" i="10"/>
  <c r="I28" i="12"/>
  <c r="I28" i="10"/>
  <c r="I27" i="12"/>
  <c r="I27" i="10"/>
  <c r="I26" i="12"/>
  <c r="I26" i="10"/>
  <c r="I24" i="12"/>
  <c r="I24" i="10"/>
  <c r="I23" i="12"/>
  <c r="I23" i="10"/>
  <c r="I22" i="12"/>
  <c r="I22" i="10"/>
  <c r="I21" i="12"/>
  <c r="I21" i="10"/>
  <c r="E20" i="12"/>
  <c r="E20" i="10"/>
  <c r="I18" i="12"/>
  <c r="I18" i="10"/>
  <c r="I17" i="12"/>
  <c r="I17" i="10"/>
  <c r="G16" i="12"/>
  <c r="G16" i="10"/>
  <c r="G15" i="12"/>
  <c r="G15" i="10"/>
  <c r="E14" i="12"/>
  <c r="E14" i="10"/>
  <c r="E13" i="12"/>
  <c r="E13" i="10"/>
  <c r="E12" i="12"/>
  <c r="E12" i="10"/>
  <c r="E11" i="12"/>
  <c r="E11" i="10"/>
  <c r="E10" i="12"/>
  <c r="E10" i="10"/>
  <c r="E9" i="12"/>
  <c r="E9" i="10"/>
  <c r="E8" i="12"/>
  <c r="E8" i="10"/>
  <c r="C98" i="12"/>
  <c r="C98" i="10"/>
  <c r="C93" i="12"/>
  <c r="C93" i="10"/>
  <c r="G88" i="12"/>
  <c r="G88" i="10"/>
  <c r="C83" i="12"/>
  <c r="C83" i="10"/>
  <c r="I98" i="12"/>
  <c r="I98" i="10"/>
  <c r="E96" i="12"/>
  <c r="E96" i="10"/>
  <c r="C94" i="12"/>
  <c r="C94" i="10"/>
  <c r="I92" i="12"/>
  <c r="I92" i="10"/>
  <c r="E89" i="12"/>
  <c r="E89" i="10"/>
  <c r="G85" i="12"/>
  <c r="G85" i="10"/>
  <c r="I82" i="12"/>
  <c r="I82" i="10"/>
  <c r="E77" i="12"/>
  <c r="E77" i="10"/>
  <c r="I74" i="12"/>
  <c r="I74" i="10"/>
  <c r="G68" i="12"/>
  <c r="G68" i="10"/>
  <c r="G97" i="12"/>
  <c r="G97" i="10"/>
  <c r="C96"/>
  <c r="C96" i="12"/>
  <c r="I93"/>
  <c r="I93" i="10"/>
  <c r="G91" i="12"/>
  <c r="G91" i="10"/>
  <c r="C88"/>
  <c r="C88" i="12"/>
  <c r="G6"/>
  <c r="G6" i="10"/>
  <c r="E98" i="12"/>
  <c r="E98" i="10"/>
  <c r="E97" i="12"/>
  <c r="E97" i="10"/>
  <c r="G95" i="12"/>
  <c r="G95" i="10"/>
  <c r="G94" i="12"/>
  <c r="G94" i="10"/>
  <c r="G93" i="12"/>
  <c r="G93" i="10"/>
  <c r="E92" i="12"/>
  <c r="E92" i="10"/>
  <c r="C91" i="12"/>
  <c r="C91" i="10"/>
  <c r="I89" i="12"/>
  <c r="I89" i="10"/>
  <c r="I88" i="12"/>
  <c r="I88" i="10"/>
  <c r="I87" i="12"/>
  <c r="I87" i="10"/>
  <c r="C86"/>
  <c r="C86" i="12"/>
  <c r="I84"/>
  <c r="I84" i="10"/>
  <c r="E83" i="12"/>
  <c r="E83" i="10"/>
  <c r="I81" i="12"/>
  <c r="I81" i="10"/>
  <c r="G80" i="12"/>
  <c r="G80" i="10"/>
  <c r="C79" i="12"/>
  <c r="C79" i="10"/>
  <c r="I77" i="12"/>
  <c r="I77" i="10"/>
  <c r="I76" i="12"/>
  <c r="I76" i="10"/>
  <c r="E75" i="12"/>
  <c r="E75" i="10"/>
  <c r="I73" i="12"/>
  <c r="I73" i="10"/>
  <c r="E71" i="12"/>
  <c r="E71" i="10"/>
  <c r="C70"/>
  <c r="C70" i="12"/>
  <c r="C69"/>
  <c r="C69" i="10"/>
  <c r="C68" i="12"/>
  <c r="C68" i="10"/>
  <c r="I66" i="12"/>
  <c r="I66" i="10"/>
  <c r="E65" i="12"/>
  <c r="E65" i="10"/>
  <c r="C64" i="12"/>
  <c r="C64" i="10"/>
  <c r="I62" i="12"/>
  <c r="I62" i="10"/>
  <c r="C61" i="12"/>
  <c r="C61" i="10"/>
  <c r="I59" i="12"/>
  <c r="I59" i="10"/>
  <c r="G58" i="12"/>
  <c r="G58" i="10"/>
  <c r="C57" i="12"/>
  <c r="C57" i="10"/>
  <c r="C56" i="12"/>
  <c r="C56" i="10"/>
  <c r="C55" i="12"/>
  <c r="C55" i="10"/>
  <c r="C54"/>
  <c r="C54" i="12"/>
  <c r="C53"/>
  <c r="C53" i="10"/>
  <c r="C52" i="12"/>
  <c r="C52" i="10"/>
  <c r="C51" i="12"/>
  <c r="C51" i="10"/>
  <c r="I49" i="12"/>
  <c r="I49" i="10"/>
  <c r="I48" i="12"/>
  <c r="I48" i="10"/>
  <c r="I47" i="12"/>
  <c r="I47" i="10"/>
  <c r="I46" i="12"/>
  <c r="I46" i="10"/>
  <c r="I45" i="12"/>
  <c r="I45" i="10"/>
  <c r="I44" i="12"/>
  <c r="I44" i="10"/>
  <c r="I43" i="12"/>
  <c r="I43" i="10"/>
  <c r="I42" i="12"/>
  <c r="I42" i="10"/>
  <c r="I41" i="12"/>
  <c r="I41" i="10"/>
  <c r="I40" i="12"/>
  <c r="I40" i="10"/>
  <c r="I39" i="12"/>
  <c r="I39" i="10"/>
  <c r="I38" i="12"/>
  <c r="I38" i="10"/>
  <c r="I36" i="12"/>
  <c r="I36" i="10"/>
  <c r="I35" i="12"/>
  <c r="I35" i="10"/>
  <c r="C34" i="12"/>
  <c r="C34" i="10"/>
  <c r="I31" i="12"/>
  <c r="I31" i="10"/>
  <c r="I30" i="12"/>
  <c r="I30" i="10"/>
  <c r="G29" i="12"/>
  <c r="G29" i="10"/>
  <c r="G28" i="12"/>
  <c r="G28" i="10"/>
  <c r="G27" i="12"/>
  <c r="G27" i="10"/>
  <c r="G26" i="12"/>
  <c r="G26" i="10"/>
  <c r="G24" i="12"/>
  <c r="G24" i="10"/>
  <c r="G23" i="12"/>
  <c r="G23" i="10"/>
  <c r="G22" i="12"/>
  <c r="G22" i="10"/>
  <c r="G21" i="12"/>
  <c r="G21" i="10"/>
  <c r="I19" i="12"/>
  <c r="I19" i="10"/>
  <c r="G18" i="12"/>
  <c r="G18" i="10"/>
  <c r="G17" i="12"/>
  <c r="G17" i="10"/>
  <c r="E16" i="12"/>
  <c r="E16" i="10"/>
  <c r="C15" i="12"/>
  <c r="C15" i="10"/>
  <c r="C14" i="12"/>
  <c r="C14" i="10"/>
  <c r="C13" i="12"/>
  <c r="C13" i="10"/>
  <c r="C12" i="12"/>
  <c r="C12" i="10"/>
  <c r="C11" i="12"/>
  <c r="C11" i="10"/>
  <c r="C10" i="12"/>
  <c r="C10" i="10"/>
  <c r="C9" i="12"/>
  <c r="C9" i="10"/>
  <c r="I7" i="12"/>
  <c r="I7" i="10"/>
  <c r="C97" i="12"/>
  <c r="C97" i="10"/>
  <c r="C92"/>
  <c r="C92" i="12"/>
  <c r="C87"/>
  <c r="C87" i="10"/>
  <c r="I85" i="12"/>
  <c r="I85" i="10"/>
  <c r="C80" i="12"/>
  <c r="C80" i="10"/>
  <c r="I78" i="12"/>
  <c r="I78" i="10"/>
  <c r="G77" i="12"/>
  <c r="G77" i="10"/>
  <c r="G76" i="12"/>
  <c r="G76" i="10"/>
  <c r="C75" i="12"/>
  <c r="C75" i="10"/>
  <c r="E73" i="12"/>
  <c r="E73" i="10"/>
  <c r="C71" i="12"/>
  <c r="C71" i="10"/>
  <c r="I69" i="12"/>
  <c r="I69" i="10"/>
  <c r="I68" i="12"/>
  <c r="I68" i="10"/>
  <c r="I67" i="12"/>
  <c r="I67" i="10"/>
  <c r="G66" i="12"/>
  <c r="G66" i="10"/>
  <c r="C65" i="12"/>
  <c r="C65" i="10"/>
  <c r="I63" i="12"/>
  <c r="I63" i="10"/>
  <c r="C62"/>
  <c r="C62" i="12"/>
  <c r="I60"/>
  <c r="I60" i="10"/>
  <c r="G59" i="12"/>
  <c r="G59" i="10"/>
  <c r="C58"/>
  <c r="C58" i="12"/>
  <c r="I56"/>
  <c r="I56" i="10"/>
  <c r="I55" i="12"/>
  <c r="I55" i="10"/>
  <c r="I54" i="12"/>
  <c r="I54" i="10"/>
  <c r="I53" i="12"/>
  <c r="I53" i="10"/>
  <c r="I52" i="12"/>
  <c r="I52" i="10"/>
  <c r="I51" i="12"/>
  <c r="I51" i="10"/>
  <c r="I50" i="12"/>
  <c r="I50" i="10"/>
  <c r="G49" i="12"/>
  <c r="G49" i="10"/>
  <c r="G48" i="12"/>
  <c r="G48" i="10"/>
  <c r="G47" i="12"/>
  <c r="G47" i="10"/>
  <c r="G46" i="12"/>
  <c r="G46" i="10"/>
  <c r="G45" i="12"/>
  <c r="G45" i="10"/>
  <c r="G44" i="12"/>
  <c r="G44" i="10"/>
  <c r="G43" i="12"/>
  <c r="G43" i="10"/>
  <c r="G42" i="12"/>
  <c r="G42" i="10"/>
  <c r="G41" i="12"/>
  <c r="G41" i="10"/>
  <c r="G40" i="12"/>
  <c r="G40" i="10"/>
  <c r="G39" i="12"/>
  <c r="G39" i="10"/>
  <c r="I37" i="12"/>
  <c r="I37" i="10"/>
  <c r="G36" i="12"/>
  <c r="G36" i="10"/>
  <c r="G35" i="12"/>
  <c r="G35" i="10"/>
  <c r="G33" i="12"/>
  <c r="G33" i="10"/>
  <c r="G31" i="12"/>
  <c r="G31" i="10"/>
  <c r="E30" i="12"/>
  <c r="E30" i="10"/>
  <c r="E29" i="12"/>
  <c r="E29" i="10"/>
  <c r="E28" i="12"/>
  <c r="E28" i="10"/>
  <c r="E27" i="12"/>
  <c r="E27" i="10"/>
  <c r="C26" i="12"/>
  <c r="C26" i="10"/>
  <c r="E24" i="12"/>
  <c r="E24" i="10"/>
  <c r="E23" i="12"/>
  <c r="E23" i="10"/>
  <c r="E22" i="12"/>
  <c r="E22" i="10"/>
  <c r="E21" i="12"/>
  <c r="E21" i="10"/>
  <c r="E19" i="12"/>
  <c r="E19" i="10"/>
  <c r="E18" i="12"/>
  <c r="E18" i="10"/>
  <c r="E17" i="12"/>
  <c r="E17" i="10"/>
  <c r="C16" i="12"/>
  <c r="C16" i="10"/>
  <c r="I14" i="12"/>
  <c r="I14" i="10"/>
  <c r="I13" i="12"/>
  <c r="I13" i="10"/>
  <c r="I12" i="12"/>
  <c r="I12" i="10"/>
  <c r="I11" i="12"/>
  <c r="I11" i="10"/>
  <c r="I10" i="12"/>
  <c r="I10" i="10"/>
  <c r="I9" i="12"/>
  <c r="I9" i="10"/>
  <c r="I8" i="12"/>
  <c r="I8" i="10"/>
  <c r="G7" i="12"/>
  <c r="G7" i="10"/>
  <c r="E95" i="12"/>
  <c r="E95" i="10"/>
  <c r="I90" i="12"/>
  <c r="I90" i="10"/>
  <c r="G81" i="12"/>
  <c r="G81" i="10"/>
  <c r="I97" i="12"/>
  <c r="I97" i="10"/>
  <c r="C95" i="12"/>
  <c r="C95" i="10"/>
  <c r="I91" i="12"/>
  <c r="I91" i="10"/>
  <c r="I86" i="12"/>
  <c r="I86" i="10"/>
  <c r="C81" i="12"/>
  <c r="C81" i="10"/>
  <c r="G78" i="12"/>
  <c r="G78" i="10"/>
  <c r="C73" i="12"/>
  <c r="C73" i="10"/>
  <c r="G69" i="12"/>
  <c r="G69" i="10"/>
  <c r="E67" i="12"/>
  <c r="E67" i="10"/>
  <c r="C66"/>
  <c r="C66" i="12"/>
  <c r="I64"/>
  <c r="I64" i="10"/>
  <c r="G63" i="12"/>
  <c r="G63" i="10"/>
  <c r="I61" i="12"/>
  <c r="I61" i="10"/>
  <c r="G60" i="12"/>
  <c r="G60" i="10"/>
  <c r="C59" i="12"/>
  <c r="C59" i="10"/>
  <c r="I57" i="12"/>
  <c r="I57" i="10"/>
  <c r="G56" i="12"/>
  <c r="G56" i="10"/>
  <c r="G55" i="12"/>
  <c r="G55" i="10"/>
  <c r="G54" i="12"/>
  <c r="G54" i="10"/>
  <c r="G53" i="12"/>
  <c r="G53" i="10"/>
  <c r="G52" i="12"/>
  <c r="G52" i="10"/>
  <c r="G51" i="12"/>
  <c r="G51" i="10"/>
  <c r="G50" i="12"/>
  <c r="G50" i="10"/>
  <c r="E49" i="12"/>
  <c r="E49" i="10"/>
  <c r="E48" i="12"/>
  <c r="E48" i="10"/>
  <c r="E47" i="12"/>
  <c r="E47" i="10"/>
  <c r="E46" i="12"/>
  <c r="E46" i="10"/>
  <c r="E45" i="12"/>
  <c r="E45" i="10"/>
  <c r="E44" i="12"/>
  <c r="E44" i="10"/>
  <c r="E43" i="12"/>
  <c r="E43" i="10"/>
  <c r="E42" i="12"/>
  <c r="E42" i="10"/>
  <c r="E41" i="12"/>
  <c r="E41" i="10"/>
  <c r="E40" i="12"/>
  <c r="E40" i="10"/>
  <c r="E39" i="12"/>
  <c r="E39" i="10"/>
  <c r="E37" i="12"/>
  <c r="E37" i="10"/>
  <c r="E36" i="12"/>
  <c r="E36" i="10"/>
  <c r="I34" i="12"/>
  <c r="I34" i="10"/>
  <c r="I32" i="12"/>
  <c r="I32" i="10"/>
  <c r="E31" i="12"/>
  <c r="E31" i="10"/>
  <c r="C30" i="12"/>
  <c r="C30" i="10"/>
  <c r="C29" i="12"/>
  <c r="C29" i="10"/>
  <c r="C28" i="12"/>
  <c r="C28" i="10"/>
  <c r="C27" i="12"/>
  <c r="C27" i="10"/>
  <c r="G25" i="12"/>
  <c r="G25" i="10"/>
  <c r="C24" i="12"/>
  <c r="C24" i="10"/>
  <c r="C23" i="12"/>
  <c r="C23" i="10"/>
  <c r="C22" i="12"/>
  <c r="C22" i="10"/>
  <c r="I20" i="12"/>
  <c r="I20" i="10"/>
  <c r="C19" i="12"/>
  <c r="C19" i="10"/>
  <c r="C18" i="12"/>
  <c r="C18" i="10"/>
  <c r="I16" i="12"/>
  <c r="I16" i="10"/>
  <c r="I15" i="12"/>
  <c r="I15" i="10"/>
  <c r="G14" i="12"/>
  <c r="G14" i="10"/>
  <c r="G13" i="12"/>
  <c r="G13" i="10"/>
  <c r="G12" i="12"/>
  <c r="G12" i="10"/>
  <c r="G11" i="12"/>
  <c r="G11" i="10"/>
  <c r="G10" i="12"/>
  <c r="G10" i="10"/>
  <c r="G9" i="12"/>
  <c r="G9" i="10"/>
  <c r="G8" i="12"/>
  <c r="G8" i="10"/>
  <c r="E7" i="12"/>
  <c r="E7" i="10"/>
</calcChain>
</file>

<file path=xl/sharedStrings.xml><?xml version="1.0" encoding="utf-8"?>
<sst xmlns="http://schemas.openxmlformats.org/spreadsheetml/2006/main" count="717" uniqueCount="145">
  <si>
    <t>"Виза"</t>
  </si>
  <si>
    <t>"СОГЛАСОВАНО"</t>
  </si>
  <si>
    <t>Начальник Управления организации ОМС</t>
  </si>
  <si>
    <t xml:space="preserve">Заместитель директора </t>
  </si>
  <si>
    <t xml:space="preserve">Территориального фонда ОМС </t>
  </si>
  <si>
    <t>Смоленской области</t>
  </si>
  <si>
    <t>____________________</t>
  </si>
  <si>
    <t>В.Ю. Новиков</t>
  </si>
  <si>
    <t>С.А. Шевчук</t>
  </si>
  <si>
    <t xml:space="preserve">План проведения Филиалом АО "МАКС-М" в г.Смоленске экспертизы качества медицинской помощи  в 2022 году </t>
  </si>
  <si>
    <t>№</t>
  </si>
  <si>
    <t>Наименование медицинской организации</t>
  </si>
  <si>
    <t>Планируемые объемы медицинской помощи на 2022 год (кол-во счетов) по условиям МП</t>
  </si>
  <si>
    <t>Всего плановых ЭКМП  за 2022 год, в том числе по условиям оказания медицинской помощи</t>
  </si>
  <si>
    <t>СМП</t>
  </si>
  <si>
    <t>АП</t>
  </si>
  <si>
    <t>ДС</t>
  </si>
  <si>
    <t>КС</t>
  </si>
  <si>
    <t>всего плановых ЭКМП</t>
  </si>
  <si>
    <t>ОГАУЗ СОВФД</t>
  </si>
  <si>
    <t>ОГБУЗ СОКБ</t>
  </si>
  <si>
    <t>ОГБУЗ "СОДКБ"</t>
  </si>
  <si>
    <t>ОГАУЗ "СОКСП"</t>
  </si>
  <si>
    <t>ОГБУЗ "СООКД"</t>
  </si>
  <si>
    <t>Санаторий-профилакторий в г. Смоленске ДСС МЖД – филиала ОАО ”РЖД”</t>
  </si>
  <si>
    <t>ОГБУЗ "Областная больница медицинской реабилитации "</t>
  </si>
  <si>
    <t>ОГАУЗ "Вяземская городская стоматологическая поликлиника"</t>
  </si>
  <si>
    <t>ОГАУЗ "Рославльская межрайонная стоматологическая поликлиника"</t>
  </si>
  <si>
    <t>ОГАУЗ "Сафоноская городская стоматологическая поликлиника"</t>
  </si>
  <si>
    <t>ОГБУЗ "Ярцевская городская стоматологическая поликлиника"</t>
  </si>
  <si>
    <t>ФГБУЗ МСЧ №135 ФМБА России</t>
  </si>
  <si>
    <t>ОГБУЗ "Велижская ЦРБ"</t>
  </si>
  <si>
    <t>ОГБУЗ "Вяземская ЦРБ"</t>
  </si>
  <si>
    <t>ОГБУЗ "Гагаринская ЦРБ"</t>
  </si>
  <si>
    <t>ОГБУЗ "Демидовская ЦРБ"</t>
  </si>
  <si>
    <t>ОГБУЗ "Дорогобужская ЦРБ"</t>
  </si>
  <si>
    <t>ОГБУЗ "Духовщинская ЦРБ"</t>
  </si>
  <si>
    <t>ОГБУЗ "Ельнинская МБ"</t>
  </si>
  <si>
    <t>ОГБУЗ "Ершичская ЦРБ"</t>
  </si>
  <si>
    <t>ОГБУЗ "Кардымовская ЦРБ"</t>
  </si>
  <si>
    <t>ОГБУЗ "Краснинская ЦРБ"</t>
  </si>
  <si>
    <t>ОГБУЗ "Монастырщинская ЦРБ"</t>
  </si>
  <si>
    <t>ОГБУЗ "Починковская РБ" </t>
  </si>
  <si>
    <t>ОГБУЗ "Рославльская ЦРБ"</t>
  </si>
  <si>
    <t>ОГБУЗ «Руднянская ЦРБ»</t>
  </si>
  <si>
    <t>ОГБУЗ "Сафоновская ЦРБ"</t>
  </si>
  <si>
    <t>ОГБУЗ    "Сычевская МБ"</t>
  </si>
  <si>
    <t>ОГБУЗ "Темкинская ЦРБ"</t>
  </si>
  <si>
    <t>ОГБУЗ "Угранская ЦРБ"</t>
  </si>
  <si>
    <t>ОГБУЗ "Хиславичская ЦРБ"</t>
  </si>
  <si>
    <t>ОГБУЗ"Холм-Жирковская ЦРБ"</t>
  </si>
  <si>
    <t>ОГБУЗ«Шумячская ЦРБ»</t>
  </si>
  <si>
    <t>ОГБУЗ "Ярцевская ЦРБ"</t>
  </si>
  <si>
    <t>ОГБУЗ "Озерненская РБ №1"</t>
  </si>
  <si>
    <t>ОГБУЗ "Поликлиника № 2"</t>
  </si>
  <si>
    <t>ОГБУЗ «Поликлиника № 3»</t>
  </si>
  <si>
    <t>ОГБУЗ "Поликлиника №4"</t>
  </si>
  <si>
    <t>ОГБУЗ "Поликлиника № 6"</t>
  </si>
  <si>
    <t>ОГБУЗ «Поликлиника № 7»</t>
  </si>
  <si>
    <t>ОГБУЗ «Поликлиника № 8»</t>
  </si>
  <si>
    <t>ОГБУЗ «Консультативно-диагностическая поликлиника №1»</t>
  </si>
  <si>
    <t>ОГАУЗ "Стоматологическая поликлиника №1"</t>
  </si>
  <si>
    <t>ОГАУЗ «Стоматолическая поликлиника №3»</t>
  </si>
  <si>
    <t>ОГБУЗ "Клиническая больница №1"</t>
  </si>
  <si>
    <t>ОГБУЗ "Клинический родильный дом"</t>
  </si>
  <si>
    <t>ОГБУЗ "Больница медицинской реабилитации"</t>
  </si>
  <si>
    <t>ОГБУЗ "Детская стоматологическая поликлиника"</t>
  </si>
  <si>
    <t>ОГБУЗ "Детская клиническая больница"</t>
  </si>
  <si>
    <t>ОГБУЗ "Смоленская ЦРБ"</t>
  </si>
  <si>
    <t>ОГБУЗ "Клиническая больница скорой медицинской помощи"</t>
  </si>
  <si>
    <t>ФКУЗ МСЧ-67 ФСИН России</t>
  </si>
  <si>
    <t>ФКУЗ"МСЧ МВД России по Смоленской области"</t>
  </si>
  <si>
    <t>ЧУЗ "КБ "РЖД-Медицина" г. Смоленск</t>
  </si>
  <si>
    <t>ОГБУЗ "Смоленский областной клинический госпиталь для ветеранов войн"</t>
  </si>
  <si>
    <t>Филиал №4 ФГКУ "1586 ВКГ "МО РФ</t>
  </si>
  <si>
    <t xml:space="preserve">ООО"Андромед" </t>
  </si>
  <si>
    <t>ОГБУЗ "Станция скорой медицинской помощи"</t>
  </si>
  <si>
    <t>ФГБУ "ФЦТОЭ" Минздрава России (г. Смоленск)</t>
  </si>
  <si>
    <t>ООО МЦ "Гинея"</t>
  </si>
  <si>
    <t>ПАО "Дорогобуж"</t>
  </si>
  <si>
    <t>ООО "Центр ЭКО"</t>
  </si>
  <si>
    <t>ООО "Стоматологическая поликлиника"</t>
  </si>
  <si>
    <t>ООО "КЛИНИКА ЭКСПЕРТ СМОЛЕНСК"</t>
  </si>
  <si>
    <t>ООО "Фрезениус Нефрокеа"</t>
  </si>
  <si>
    <t>Смоленский филиал ООО "БМК"</t>
  </si>
  <si>
    <t>ООО "МЕДЭКО" (Москва)</t>
  </si>
  <si>
    <t>Нет фин.обеспечения</t>
  </si>
  <si>
    <t>ООО "ЭКО ЦЕНТР"</t>
  </si>
  <si>
    <t>ООО "Клиника Позвоночника 2К"</t>
  </si>
  <si>
    <t>МЧУ ДПО "Клиника Медекс Смоленск"</t>
  </si>
  <si>
    <t>ООО "Семейная клиника"</t>
  </si>
  <si>
    <t>Калужский филиал ФГАУ "НМИЦ "МНТК "Микрохирургия глаза" им. акад. С.Н. Федорова" Минздрава России</t>
  </si>
  <si>
    <t>ООО "Центр реабилитации слуха. Слуховые аппараты и кохлеарные импланты"</t>
  </si>
  <si>
    <t>ООО ЛПМУ "ПУЛЬСФАРМА"</t>
  </si>
  <si>
    <t>ООО "Утро"</t>
  </si>
  <si>
    <t>ООО "М-Лайн"</t>
  </si>
  <si>
    <t>МЧУ "Нефросовет-Иваново"</t>
  </si>
  <si>
    <t>ООО "Брянскфарм"</t>
  </si>
  <si>
    <t>ООО "Губернский центр охраны зрения"</t>
  </si>
  <si>
    <t>ООО МО "Смоленские клиники"</t>
  </si>
  <si>
    <t>ООО "ДЦ НЕФРОС-ВОРОНЕЖ"</t>
  </si>
  <si>
    <t>ООО "Альфамед"</t>
  </si>
  <si>
    <t>ООО "Уромед"</t>
  </si>
  <si>
    <t>ООО "Диагностика Смоленск"</t>
  </si>
  <si>
    <t>ООО КВТ "ДИП"</t>
  </si>
  <si>
    <t>ООО "МЕДИЦИНА ПЛЮС"</t>
  </si>
  <si>
    <t>ООО "ИНВИТРО"</t>
  </si>
  <si>
    <t>ООО "Каравай"</t>
  </si>
  <si>
    <t xml:space="preserve">ООО"Научно-методический центр клинической лабораторной диагностики Ситилаб" </t>
  </si>
  <si>
    <t>АНО "РЕАБИЛИТАЦИОННЫЙ ЦЕНТР-САНАТОРИЙ "ДУГИНО"</t>
  </si>
  <si>
    <t>ОГБУЗ "Смоленская областная клиническая  психиатрическая больница"</t>
  </si>
  <si>
    <t>ООО"ВИТИЛАБ"</t>
  </si>
  <si>
    <t>ООО"НПФ "ХЕЛИКС"</t>
  </si>
  <si>
    <t>ООО"ЛДЦ МИБС-СМОЛЕНСК</t>
  </si>
  <si>
    <t xml:space="preserve">Нальник отдела ЗПЗ и ЭКМП </t>
  </si>
  <si>
    <t>Коновалова Л.В.</t>
  </si>
  <si>
    <t>МП</t>
  </si>
  <si>
    <t>даты проведения ЭКМП  с…по…</t>
  </si>
  <si>
    <t>ООО "МЕДЭКО"</t>
  </si>
  <si>
    <t>15.03.2022 по 15.04.2022</t>
  </si>
  <si>
    <t>15.04.2022 по 15.05.2022</t>
  </si>
  <si>
    <t>15.05.2022 по 15.06.2022</t>
  </si>
  <si>
    <t>15.06.2022 по 15.07.2022</t>
  </si>
  <si>
    <t>15.08.2022 по 15.09.2022</t>
  </si>
  <si>
    <t>ООО "БМК"</t>
  </si>
  <si>
    <t>ООО " Медицина Плюс"</t>
  </si>
  <si>
    <t>АНО"РЕАЛИБИТАЦИОННЫЙ ЦЕНТР -САНАТОРИЙ "ДУГИНО"</t>
  </si>
  <si>
    <t>ОГБУЗ "СМОЛЕНСКАЯ ОБЛАСТНАЯ ПСИХИАТРИЧЕСКАЯ БОЛЬНИЦА"</t>
  </si>
  <si>
    <t>ООО "ВИТАЛАБ"</t>
  </si>
  <si>
    <t>"НПФ "ХЕЛИКС"</t>
  </si>
  <si>
    <t>ООО"ЛДЦ МИБС-СМОЛЕНСК"</t>
  </si>
  <si>
    <t>15.11.2022 по 15.12.2022</t>
  </si>
  <si>
    <t>2 ПОЛУГОДИЕ</t>
  </si>
  <si>
    <t>15.07.2022  по 15.10.2022</t>
  </si>
  <si>
    <t>15.079.2022  по 15.10.2022</t>
  </si>
  <si>
    <t>15.07.2022 по 15.11.2022</t>
  </si>
  <si>
    <t>15.07.2022 по 15.12.2022</t>
  </si>
  <si>
    <t>15.08.2022 по 15.12.2022</t>
  </si>
  <si>
    <t>15.07.2021-15.11.2021</t>
  </si>
  <si>
    <t>15.08.2021-15.12.2021</t>
  </si>
  <si>
    <t>15.081.2022 по 15.12.2022</t>
  </si>
  <si>
    <t>И.о. директора  филиала</t>
  </si>
  <si>
    <t>Турок В.Г.</t>
  </si>
  <si>
    <t>15.05.2022 по 15.06.2023</t>
  </si>
  <si>
    <t>15.08.2021-15.12.2022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</si>
</sst>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Border="1"/>
    <xf numFmtId="0" fontId="7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4" fontId="1" fillId="2" borderId="0" xfId="0" applyNumberFormat="1" applyFont="1" applyFill="1"/>
    <xf numFmtId="0" fontId="1" fillId="2" borderId="7" xfId="0" applyFont="1" applyFill="1" applyBorder="1"/>
    <xf numFmtId="0" fontId="1" fillId="2" borderId="13" xfId="0" applyFont="1" applyFill="1" applyBorder="1"/>
    <xf numFmtId="0" fontId="1" fillId="2" borderId="0" xfId="0" applyFont="1" applyFill="1" applyAlignment="1"/>
    <xf numFmtId="14" fontId="1" fillId="2" borderId="0" xfId="0" applyNumberFormat="1" applyFont="1" applyFill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1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5" fillId="2" borderId="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/>
    <xf numFmtId="0" fontId="2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5" fillId="2" borderId="0" xfId="0" applyFont="1" applyFill="1" applyAlignment="1"/>
    <xf numFmtId="0" fontId="3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4" fontId="4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14"/>
  <sheetViews>
    <sheetView tabSelected="1" zoomScale="80" zoomScaleNormal="80" workbookViewId="0">
      <selection activeCell="A10" sqref="A10:J10"/>
    </sheetView>
  </sheetViews>
  <sheetFormatPr defaultColWidth="8.88671875" defaultRowHeight="13.8"/>
  <cols>
    <col min="1" max="1" width="16.6640625" style="1" customWidth="1"/>
    <col min="2" max="2" width="32.33203125" style="2" customWidth="1"/>
    <col min="3" max="3" width="12.44140625" style="2" customWidth="1"/>
    <col min="4" max="4" width="12.6640625" style="2" customWidth="1"/>
    <col min="5" max="5" width="11.5546875" style="2" customWidth="1"/>
    <col min="6" max="6" width="11.6640625" style="2" customWidth="1"/>
    <col min="7" max="10" width="14.5546875" style="3" customWidth="1"/>
    <col min="11" max="13" width="8.88671875" style="1" customWidth="1"/>
    <col min="14" max="15" width="8.88671875" style="1"/>
    <col min="16" max="16" width="8.88671875" style="1" customWidth="1"/>
    <col min="17" max="16384" width="8.88671875" style="1"/>
  </cols>
  <sheetData>
    <row r="1" spans="1:12" ht="15.6">
      <c r="H1" s="40" t="s">
        <v>0</v>
      </c>
      <c r="I1" s="40"/>
      <c r="J1" s="40"/>
      <c r="K1" s="3"/>
      <c r="L1" s="3"/>
    </row>
    <row r="2" spans="1:12" s="4" customFormat="1" ht="15.6">
      <c r="A2" s="40" t="s">
        <v>1</v>
      </c>
      <c r="B2" s="8"/>
      <c r="C2" s="2"/>
      <c r="D2" s="2"/>
      <c r="E2" s="2"/>
      <c r="F2" s="2"/>
      <c r="G2" s="5"/>
      <c r="H2" s="86">
        <v>44652</v>
      </c>
      <c r="I2" s="40"/>
      <c r="J2" s="40"/>
      <c r="K2" s="5"/>
      <c r="L2" s="5"/>
    </row>
    <row r="3" spans="1:12" s="4" customFormat="1" ht="15.6">
      <c r="A3" s="86">
        <v>44652</v>
      </c>
      <c r="B3" s="8"/>
      <c r="C3" s="2"/>
      <c r="D3" s="2"/>
      <c r="E3" s="2"/>
      <c r="F3" s="2"/>
      <c r="G3" s="5"/>
      <c r="H3" s="40" t="s">
        <v>2</v>
      </c>
      <c r="I3" s="40"/>
      <c r="J3" s="40"/>
      <c r="K3" s="5"/>
      <c r="L3" s="5"/>
    </row>
    <row r="4" spans="1:12" s="4" customFormat="1" ht="15.6">
      <c r="A4" s="40" t="s">
        <v>3</v>
      </c>
      <c r="B4" s="8"/>
      <c r="C4" s="2"/>
      <c r="D4" s="2"/>
      <c r="E4" s="2"/>
      <c r="F4" s="2"/>
      <c r="G4" s="5"/>
      <c r="H4" s="40" t="s">
        <v>4</v>
      </c>
      <c r="I4" s="40"/>
      <c r="J4" s="40"/>
      <c r="K4" s="5"/>
      <c r="L4" s="5"/>
    </row>
    <row r="5" spans="1:12" s="4" customFormat="1" ht="15.6">
      <c r="A5" s="40" t="s">
        <v>4</v>
      </c>
      <c r="B5" s="8"/>
      <c r="C5" s="2"/>
      <c r="D5" s="2"/>
      <c r="E5" s="2"/>
      <c r="F5" s="2"/>
      <c r="G5" s="5"/>
      <c r="H5" s="40" t="s">
        <v>5</v>
      </c>
      <c r="I5" s="40"/>
      <c r="J5" s="40"/>
      <c r="K5" s="5"/>
      <c r="L5" s="5"/>
    </row>
    <row r="6" spans="1:12" s="4" customFormat="1" ht="15.6">
      <c r="A6" s="40" t="s">
        <v>5</v>
      </c>
      <c r="B6" s="8"/>
      <c r="C6" s="2"/>
      <c r="D6" s="2"/>
      <c r="E6" s="2"/>
      <c r="F6" s="2"/>
      <c r="G6" s="5"/>
      <c r="H6" s="40" t="s">
        <v>6</v>
      </c>
      <c r="I6" s="40"/>
      <c r="J6" s="40"/>
      <c r="K6" s="5"/>
      <c r="L6" s="5"/>
    </row>
    <row r="7" spans="1:12" s="4" customFormat="1" ht="15.6">
      <c r="B7" s="8"/>
      <c r="C7" s="2"/>
      <c r="D7" s="2"/>
      <c r="E7" s="2"/>
      <c r="F7" s="2"/>
      <c r="G7" s="5"/>
      <c r="H7" s="40" t="s">
        <v>7</v>
      </c>
      <c r="K7" s="5"/>
      <c r="L7" s="5"/>
    </row>
    <row r="8" spans="1:12" s="4" customFormat="1" ht="15.6">
      <c r="A8" s="40" t="s">
        <v>8</v>
      </c>
      <c r="B8" s="8"/>
      <c r="C8" s="2"/>
      <c r="D8" s="2"/>
      <c r="E8" s="2"/>
      <c r="F8" s="2"/>
      <c r="G8" s="5"/>
      <c r="H8" s="5"/>
      <c r="I8" s="5"/>
      <c r="J8" s="5"/>
    </row>
    <row r="9" spans="1:12" s="4" customFormat="1" ht="15.6">
      <c r="B9" s="2"/>
      <c r="C9" s="2"/>
      <c r="D9" s="2"/>
      <c r="E9" s="2"/>
      <c r="F9" s="2"/>
      <c r="G9" s="5"/>
      <c r="H9" s="5"/>
      <c r="I9" s="5"/>
      <c r="J9" s="5"/>
    </row>
    <row r="10" spans="1:12" s="4" customFormat="1" ht="49.5" customHeight="1">
      <c r="A10" s="67" t="s">
        <v>9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2" s="4" customFormat="1" ht="15.6" hidden="1">
      <c r="B11" s="2"/>
      <c r="C11" s="2"/>
      <c r="D11" s="2"/>
      <c r="E11" s="2"/>
      <c r="F11" s="2"/>
      <c r="G11" s="5"/>
      <c r="H11" s="5"/>
      <c r="I11" s="5"/>
      <c r="J11" s="5"/>
    </row>
    <row r="12" spans="1:12" s="9" customFormat="1" ht="47.25" customHeight="1">
      <c r="A12" s="72" t="s">
        <v>10</v>
      </c>
      <c r="B12" s="69" t="s">
        <v>11</v>
      </c>
      <c r="C12" s="60" t="s">
        <v>12</v>
      </c>
      <c r="D12" s="61"/>
      <c r="E12" s="61"/>
      <c r="F12" s="62"/>
      <c r="G12" s="66" t="s">
        <v>13</v>
      </c>
      <c r="H12" s="66"/>
      <c r="I12" s="66"/>
      <c r="J12" s="66"/>
    </row>
    <row r="13" spans="1:12" s="10" customFormat="1" ht="30.75" customHeight="1">
      <c r="A13" s="70"/>
      <c r="B13" s="70"/>
      <c r="C13" s="63"/>
      <c r="D13" s="64"/>
      <c r="E13" s="64"/>
      <c r="F13" s="65"/>
      <c r="G13" s="31" t="s">
        <v>14</v>
      </c>
      <c r="H13" s="31" t="s">
        <v>15</v>
      </c>
      <c r="I13" s="31" t="s">
        <v>16</v>
      </c>
      <c r="J13" s="31" t="s">
        <v>17</v>
      </c>
    </row>
    <row r="14" spans="1:12" s="10" customFormat="1" ht="40.5" customHeight="1">
      <c r="A14" s="71"/>
      <c r="B14" s="71"/>
      <c r="C14" s="31" t="s">
        <v>14</v>
      </c>
      <c r="D14" s="31" t="s">
        <v>15</v>
      </c>
      <c r="E14" s="31" t="s">
        <v>16</v>
      </c>
      <c r="F14" s="31" t="s">
        <v>17</v>
      </c>
      <c r="G14" s="31" t="s">
        <v>18</v>
      </c>
      <c r="H14" s="31" t="s">
        <v>18</v>
      </c>
      <c r="I14" s="31" t="s">
        <v>18</v>
      </c>
      <c r="J14" s="31" t="s">
        <v>18</v>
      </c>
    </row>
    <row r="15" spans="1:12" s="9" customFormat="1" ht="23.25" customHeight="1">
      <c r="A15" s="7">
        <v>1</v>
      </c>
      <c r="B15" s="11" t="s">
        <v>19</v>
      </c>
      <c r="C15" s="14">
        <v>0</v>
      </c>
      <c r="D15" s="14">
        <v>900</v>
      </c>
      <c r="E15" s="14">
        <v>0</v>
      </c>
      <c r="F15" s="14">
        <v>0</v>
      </c>
      <c r="G15" s="53">
        <f>ROUNDUP((C15/100)*0.5,0)</f>
        <v>0</v>
      </c>
      <c r="H15" s="53">
        <f>ROUNDUP((D15/100)*0.4,0)</f>
        <v>4</v>
      </c>
      <c r="I15" s="53">
        <f>ROUNDUP((E15/100)*1.5,0)</f>
        <v>0</v>
      </c>
      <c r="J15" s="53">
        <f>ROUNDUP((F15/100)*3,0)</f>
        <v>0</v>
      </c>
    </row>
    <row r="16" spans="1:12" s="9" customFormat="1" ht="23.25" customHeight="1">
      <c r="A16" s="7">
        <v>2</v>
      </c>
      <c r="B16" s="12" t="s">
        <v>20</v>
      </c>
      <c r="C16" s="14">
        <v>106</v>
      </c>
      <c r="D16" s="14">
        <v>41500</v>
      </c>
      <c r="E16" s="14">
        <v>530</v>
      </c>
      <c r="F16" s="14">
        <v>9900</v>
      </c>
      <c r="G16" s="53">
        <f>ROUNDUP((C16/100)*3,0)</f>
        <v>4</v>
      </c>
      <c r="H16" s="53">
        <f t="shared" ref="H16:H79" si="0">ROUNDUP((D16/100)*0.2,0)</f>
        <v>83</v>
      </c>
      <c r="I16" s="53">
        <f t="shared" ref="I16:I78" si="1">ROUNDUP((E16/100)*1.5,0)</f>
        <v>8</v>
      </c>
      <c r="J16" s="53">
        <f t="shared" ref="J16:J79" si="2">ROUNDUP((F16/100)*3,0)</f>
        <v>297</v>
      </c>
    </row>
    <row r="17" spans="1:10" s="9" customFormat="1" ht="23.25" customHeight="1">
      <c r="A17" s="7">
        <v>3</v>
      </c>
      <c r="B17" s="12" t="s">
        <v>21</v>
      </c>
      <c r="C17" s="14">
        <v>92</v>
      </c>
      <c r="D17" s="14">
        <v>23480</v>
      </c>
      <c r="E17" s="14">
        <v>180</v>
      </c>
      <c r="F17" s="14">
        <v>1560</v>
      </c>
      <c r="G17" s="53">
        <f>ROUNDUP((C17/100)*3.5,0)</f>
        <v>4</v>
      </c>
      <c r="H17" s="53">
        <f t="shared" si="0"/>
        <v>47</v>
      </c>
      <c r="I17" s="53">
        <f t="shared" si="1"/>
        <v>3</v>
      </c>
      <c r="J17" s="53">
        <f t="shared" si="2"/>
        <v>47</v>
      </c>
    </row>
    <row r="18" spans="1:10" s="9" customFormat="1" ht="23.25" customHeight="1">
      <c r="A18" s="7">
        <v>4</v>
      </c>
      <c r="B18" s="11" t="s">
        <v>22</v>
      </c>
      <c r="C18" s="14">
        <v>0</v>
      </c>
      <c r="D18" s="14">
        <v>25400</v>
      </c>
      <c r="E18" s="14">
        <v>0</v>
      </c>
      <c r="F18" s="14">
        <v>0</v>
      </c>
      <c r="G18" s="53">
        <f t="shared" ref="G18:G79" si="3">ROUNDUP((C18/100)*0.5,0)</f>
        <v>0</v>
      </c>
      <c r="H18" s="53">
        <f t="shared" si="0"/>
        <v>51</v>
      </c>
      <c r="I18" s="53">
        <f t="shared" si="1"/>
        <v>0</v>
      </c>
      <c r="J18" s="53">
        <f t="shared" si="2"/>
        <v>0</v>
      </c>
    </row>
    <row r="19" spans="1:10" s="9" customFormat="1" ht="23.25" customHeight="1">
      <c r="A19" s="7">
        <v>5</v>
      </c>
      <c r="B19" s="12" t="s">
        <v>23</v>
      </c>
      <c r="C19" s="14">
        <v>0</v>
      </c>
      <c r="D19" s="14">
        <v>13240</v>
      </c>
      <c r="E19" s="14">
        <v>1580</v>
      </c>
      <c r="F19" s="14">
        <v>1300</v>
      </c>
      <c r="G19" s="53">
        <f t="shared" si="3"/>
        <v>0</v>
      </c>
      <c r="H19" s="53">
        <f t="shared" si="0"/>
        <v>27</v>
      </c>
      <c r="I19" s="53">
        <f t="shared" si="1"/>
        <v>24</v>
      </c>
      <c r="J19" s="53">
        <f t="shared" si="2"/>
        <v>39</v>
      </c>
    </row>
    <row r="20" spans="1:10" ht="30.75" customHeight="1">
      <c r="A20" s="13">
        <v>6</v>
      </c>
      <c r="B20" s="25" t="s">
        <v>24</v>
      </c>
      <c r="C20" s="14">
        <v>0</v>
      </c>
      <c r="D20" s="14">
        <v>0</v>
      </c>
      <c r="E20" s="14">
        <v>0</v>
      </c>
      <c r="F20" s="14">
        <v>190</v>
      </c>
      <c r="G20" s="53">
        <f t="shared" si="3"/>
        <v>0</v>
      </c>
      <c r="H20" s="53">
        <f t="shared" si="0"/>
        <v>0</v>
      </c>
      <c r="I20" s="53">
        <f t="shared" si="1"/>
        <v>0</v>
      </c>
      <c r="J20" s="53">
        <f t="shared" si="2"/>
        <v>6</v>
      </c>
    </row>
    <row r="21" spans="1:10" ht="23.25" customHeight="1">
      <c r="A21" s="13">
        <v>7</v>
      </c>
      <c r="B21" s="27" t="s">
        <v>25</v>
      </c>
      <c r="C21" s="14">
        <v>0</v>
      </c>
      <c r="D21" s="14">
        <v>0</v>
      </c>
      <c r="E21" s="14">
        <v>0</v>
      </c>
      <c r="F21" s="14">
        <v>165</v>
      </c>
      <c r="G21" s="53">
        <f t="shared" si="3"/>
        <v>0</v>
      </c>
      <c r="H21" s="53">
        <f t="shared" si="0"/>
        <v>0</v>
      </c>
      <c r="I21" s="53">
        <f t="shared" si="1"/>
        <v>0</v>
      </c>
      <c r="J21" s="53">
        <f t="shared" si="2"/>
        <v>5</v>
      </c>
    </row>
    <row r="22" spans="1:10" ht="26.25" customHeight="1">
      <c r="A22" s="13">
        <v>8</v>
      </c>
      <c r="B22" s="25" t="s">
        <v>26</v>
      </c>
      <c r="C22" s="14">
        <v>0</v>
      </c>
      <c r="D22" s="14">
        <v>3310</v>
      </c>
      <c r="E22" s="14">
        <v>0</v>
      </c>
      <c r="F22" s="14">
        <v>0</v>
      </c>
      <c r="G22" s="53">
        <f t="shared" si="3"/>
        <v>0</v>
      </c>
      <c r="H22" s="53">
        <f t="shared" si="0"/>
        <v>7</v>
      </c>
      <c r="I22" s="53">
        <f t="shared" si="1"/>
        <v>0</v>
      </c>
      <c r="J22" s="53">
        <f t="shared" si="2"/>
        <v>0</v>
      </c>
    </row>
    <row r="23" spans="1:10" ht="23.25" customHeight="1">
      <c r="A23" s="13">
        <v>9</v>
      </c>
      <c r="B23" s="25" t="s">
        <v>27</v>
      </c>
      <c r="C23" s="14">
        <v>0</v>
      </c>
      <c r="D23" s="14">
        <v>4350</v>
      </c>
      <c r="E23" s="14">
        <v>0</v>
      </c>
      <c r="F23" s="14">
        <v>0</v>
      </c>
      <c r="G23" s="53">
        <f t="shared" si="3"/>
        <v>0</v>
      </c>
      <c r="H23" s="53">
        <f t="shared" si="0"/>
        <v>9</v>
      </c>
      <c r="I23" s="53">
        <f t="shared" si="1"/>
        <v>0</v>
      </c>
      <c r="J23" s="53">
        <f t="shared" si="2"/>
        <v>0</v>
      </c>
    </row>
    <row r="24" spans="1:10" ht="23.25" customHeight="1">
      <c r="A24" s="7">
        <v>10</v>
      </c>
      <c r="B24" s="25" t="s">
        <v>28</v>
      </c>
      <c r="C24" s="14">
        <v>0</v>
      </c>
      <c r="D24" s="14">
        <v>1300</v>
      </c>
      <c r="E24" s="14">
        <v>0</v>
      </c>
      <c r="F24" s="14">
        <v>0</v>
      </c>
      <c r="G24" s="53">
        <f t="shared" si="3"/>
        <v>0</v>
      </c>
      <c r="H24" s="53">
        <v>4</v>
      </c>
      <c r="I24" s="53">
        <f t="shared" si="1"/>
        <v>0</v>
      </c>
      <c r="J24" s="53">
        <f t="shared" si="2"/>
        <v>0</v>
      </c>
    </row>
    <row r="25" spans="1:10" ht="23.25" customHeight="1">
      <c r="A25" s="7">
        <v>11</v>
      </c>
      <c r="B25" s="25" t="s">
        <v>29</v>
      </c>
      <c r="C25" s="14">
        <v>0</v>
      </c>
      <c r="D25" s="14">
        <v>15150</v>
      </c>
      <c r="E25" s="14">
        <v>0</v>
      </c>
      <c r="F25" s="14">
        <v>0</v>
      </c>
      <c r="G25" s="53">
        <f t="shared" si="3"/>
        <v>0</v>
      </c>
      <c r="H25" s="53">
        <f t="shared" si="0"/>
        <v>31</v>
      </c>
      <c r="I25" s="53">
        <f t="shared" si="1"/>
        <v>0</v>
      </c>
      <c r="J25" s="53">
        <f t="shared" si="2"/>
        <v>0</v>
      </c>
    </row>
    <row r="26" spans="1:10" ht="23.25" customHeight="1">
      <c r="A26" s="7">
        <v>12</v>
      </c>
      <c r="B26" s="25" t="s">
        <v>30</v>
      </c>
      <c r="C26" s="14">
        <v>145</v>
      </c>
      <c r="D26" s="14">
        <v>2690</v>
      </c>
      <c r="E26" s="14">
        <v>0</v>
      </c>
      <c r="F26" s="14">
        <v>0</v>
      </c>
      <c r="G26" s="53">
        <f>ROUNDUP((C26/100)*2.5,0)</f>
        <v>4</v>
      </c>
      <c r="H26" s="53">
        <f t="shared" si="0"/>
        <v>6</v>
      </c>
      <c r="I26" s="53">
        <f t="shared" si="1"/>
        <v>0</v>
      </c>
      <c r="J26" s="53">
        <f t="shared" si="2"/>
        <v>0</v>
      </c>
    </row>
    <row r="27" spans="1:10" ht="23.25" customHeight="1">
      <c r="A27" s="7">
        <v>13</v>
      </c>
      <c r="B27" s="25" t="s">
        <v>31</v>
      </c>
      <c r="C27" s="14">
        <v>2065</v>
      </c>
      <c r="D27" s="14">
        <v>18500</v>
      </c>
      <c r="E27" s="14">
        <v>430</v>
      </c>
      <c r="F27" s="14">
        <v>360</v>
      </c>
      <c r="G27" s="53">
        <f t="shared" si="3"/>
        <v>11</v>
      </c>
      <c r="H27" s="53">
        <f t="shared" si="0"/>
        <v>37</v>
      </c>
      <c r="I27" s="53">
        <f t="shared" si="1"/>
        <v>7</v>
      </c>
      <c r="J27" s="53">
        <f t="shared" si="2"/>
        <v>11</v>
      </c>
    </row>
    <row r="28" spans="1:10" ht="23.25" customHeight="1">
      <c r="A28" s="7">
        <v>14</v>
      </c>
      <c r="B28" s="25" t="s">
        <v>32</v>
      </c>
      <c r="C28" s="14">
        <v>1680</v>
      </c>
      <c r="D28" s="14">
        <v>11907</v>
      </c>
      <c r="E28" s="14">
        <v>130</v>
      </c>
      <c r="F28" s="14">
        <v>730</v>
      </c>
      <c r="G28" s="53">
        <f t="shared" si="3"/>
        <v>9</v>
      </c>
      <c r="H28" s="53">
        <f t="shared" si="0"/>
        <v>24</v>
      </c>
      <c r="I28" s="53">
        <f>ROUNDUP((E28/100)*2.5,0)</f>
        <v>4</v>
      </c>
      <c r="J28" s="53">
        <f t="shared" si="2"/>
        <v>22</v>
      </c>
    </row>
    <row r="29" spans="1:10">
      <c r="A29" s="13">
        <v>15</v>
      </c>
      <c r="B29" s="25" t="s">
        <v>33</v>
      </c>
      <c r="C29" s="14">
        <v>150</v>
      </c>
      <c r="D29" s="14">
        <v>3560</v>
      </c>
      <c r="E29" s="14">
        <v>10</v>
      </c>
      <c r="F29" s="14">
        <v>110</v>
      </c>
      <c r="G29" s="53">
        <f>ROUNDUP((C29/100)*2.5,0)</f>
        <v>4</v>
      </c>
      <c r="H29" s="53">
        <f t="shared" si="0"/>
        <v>8</v>
      </c>
      <c r="I29" s="53">
        <f>ROUNDUP((E29/100)*1.5,0)</f>
        <v>1</v>
      </c>
      <c r="J29" s="53">
        <f t="shared" si="2"/>
        <v>4</v>
      </c>
    </row>
    <row r="30" spans="1:10">
      <c r="A30" s="13">
        <v>16</v>
      </c>
      <c r="B30" s="25" t="s">
        <v>34</v>
      </c>
      <c r="C30" s="14">
        <v>3650</v>
      </c>
      <c r="D30" s="14">
        <v>26720</v>
      </c>
      <c r="E30" s="14">
        <v>370</v>
      </c>
      <c r="F30" s="14">
        <v>680</v>
      </c>
      <c r="G30" s="53">
        <f>ROUNDUP((C30/100)*0.5,0)</f>
        <v>19</v>
      </c>
      <c r="H30" s="53">
        <f t="shared" si="0"/>
        <v>54</v>
      </c>
      <c r="I30" s="53">
        <f t="shared" si="1"/>
        <v>6</v>
      </c>
      <c r="J30" s="53">
        <f t="shared" si="2"/>
        <v>21</v>
      </c>
    </row>
    <row r="31" spans="1:10">
      <c r="A31" s="13">
        <v>17</v>
      </c>
      <c r="B31" s="25" t="s">
        <v>35</v>
      </c>
      <c r="C31" s="14">
        <v>1475</v>
      </c>
      <c r="D31" s="14">
        <v>13425</v>
      </c>
      <c r="E31" s="14">
        <v>140</v>
      </c>
      <c r="F31" s="14">
        <v>555</v>
      </c>
      <c r="G31" s="53">
        <f t="shared" si="3"/>
        <v>8</v>
      </c>
      <c r="H31" s="53">
        <f t="shared" si="0"/>
        <v>27</v>
      </c>
      <c r="I31" s="53">
        <f t="shared" si="1"/>
        <v>3</v>
      </c>
      <c r="J31" s="53">
        <f t="shared" si="2"/>
        <v>17</v>
      </c>
    </row>
    <row r="32" spans="1:10">
      <c r="A32" s="13">
        <v>18</v>
      </c>
      <c r="B32" s="25" t="s">
        <v>36</v>
      </c>
      <c r="C32" s="14">
        <v>1375</v>
      </c>
      <c r="D32" s="14">
        <v>9375</v>
      </c>
      <c r="E32" s="14">
        <v>350</v>
      </c>
      <c r="F32" s="14">
        <v>120</v>
      </c>
      <c r="G32" s="53">
        <f t="shared" si="3"/>
        <v>7</v>
      </c>
      <c r="H32" s="53">
        <f t="shared" si="0"/>
        <v>19</v>
      </c>
      <c r="I32" s="53">
        <f t="shared" si="1"/>
        <v>6</v>
      </c>
      <c r="J32" s="53">
        <f t="shared" si="2"/>
        <v>4</v>
      </c>
    </row>
    <row r="33" spans="1:10">
      <c r="A33" s="7">
        <v>19</v>
      </c>
      <c r="B33" s="25" t="s">
        <v>37</v>
      </c>
      <c r="C33" s="14">
        <v>5420</v>
      </c>
      <c r="D33" s="14">
        <v>4039</v>
      </c>
      <c r="E33" s="14">
        <v>900</v>
      </c>
      <c r="F33" s="14">
        <v>990</v>
      </c>
      <c r="G33" s="53">
        <f t="shared" si="3"/>
        <v>28</v>
      </c>
      <c r="H33" s="53">
        <f t="shared" si="0"/>
        <v>9</v>
      </c>
      <c r="I33" s="53">
        <f t="shared" si="1"/>
        <v>14</v>
      </c>
      <c r="J33" s="53">
        <f t="shared" si="2"/>
        <v>30</v>
      </c>
    </row>
    <row r="34" spans="1:10">
      <c r="A34" s="7">
        <v>20</v>
      </c>
      <c r="B34" s="25" t="s">
        <v>38</v>
      </c>
      <c r="C34" s="14">
        <v>100</v>
      </c>
      <c r="D34" s="14">
        <v>990</v>
      </c>
      <c r="E34" s="14">
        <v>14</v>
      </c>
      <c r="F34" s="14">
        <v>5</v>
      </c>
      <c r="G34" s="53">
        <f>ROUNDUP((C34/100)*4,0)</f>
        <v>4</v>
      </c>
      <c r="H34" s="53">
        <f>ROUNDUP((D34/100)*0.4,0)</f>
        <v>4</v>
      </c>
      <c r="I34" s="53">
        <f t="shared" si="1"/>
        <v>1</v>
      </c>
      <c r="J34" s="53">
        <f>ROUNDUP((F34/100)*3,0)</f>
        <v>1</v>
      </c>
    </row>
    <row r="35" spans="1:10">
      <c r="A35" s="7">
        <v>21</v>
      </c>
      <c r="B35" s="25" t="s">
        <v>39</v>
      </c>
      <c r="C35" s="14">
        <v>2470</v>
      </c>
      <c r="D35" s="14">
        <v>26650</v>
      </c>
      <c r="E35" s="14">
        <v>450</v>
      </c>
      <c r="F35" s="14">
        <v>400</v>
      </c>
      <c r="G35" s="53">
        <f t="shared" si="3"/>
        <v>13</v>
      </c>
      <c r="H35" s="53">
        <f>ROUNDUP((D35/100)*0.2,0)</f>
        <v>54</v>
      </c>
      <c r="I35" s="53">
        <f t="shared" si="1"/>
        <v>7</v>
      </c>
      <c r="J35" s="53">
        <f t="shared" si="2"/>
        <v>12</v>
      </c>
    </row>
    <row r="36" spans="1:10">
      <c r="A36" s="7">
        <v>22</v>
      </c>
      <c r="B36" s="25" t="s">
        <v>40</v>
      </c>
      <c r="C36" s="14">
        <v>2820</v>
      </c>
      <c r="D36" s="14">
        <v>26870</v>
      </c>
      <c r="E36" s="14">
        <v>300</v>
      </c>
      <c r="F36" s="14">
        <v>540</v>
      </c>
      <c r="G36" s="53">
        <f t="shared" si="3"/>
        <v>15</v>
      </c>
      <c r="H36" s="53">
        <f t="shared" si="0"/>
        <v>54</v>
      </c>
      <c r="I36" s="53">
        <f t="shared" si="1"/>
        <v>5</v>
      </c>
      <c r="J36" s="53">
        <f t="shared" si="2"/>
        <v>17</v>
      </c>
    </row>
    <row r="37" spans="1:10">
      <c r="A37" s="7">
        <v>23</v>
      </c>
      <c r="B37" s="25" t="s">
        <v>41</v>
      </c>
      <c r="C37" s="14">
        <v>2700</v>
      </c>
      <c r="D37" s="14">
        <v>33740</v>
      </c>
      <c r="E37" s="14">
        <v>565</v>
      </c>
      <c r="F37" s="14">
        <v>490</v>
      </c>
      <c r="G37" s="53">
        <f t="shared" si="3"/>
        <v>14</v>
      </c>
      <c r="H37" s="53">
        <f t="shared" si="0"/>
        <v>68</v>
      </c>
      <c r="I37" s="53">
        <f t="shared" si="1"/>
        <v>9</v>
      </c>
      <c r="J37" s="53">
        <f t="shared" si="2"/>
        <v>15</v>
      </c>
    </row>
    <row r="38" spans="1:10">
      <c r="A38" s="13">
        <v>24</v>
      </c>
      <c r="B38" s="25" t="s">
        <v>42</v>
      </c>
      <c r="C38" s="14">
        <v>3940</v>
      </c>
      <c r="D38" s="14">
        <v>40900</v>
      </c>
      <c r="E38" s="14">
        <v>350</v>
      </c>
      <c r="F38" s="14">
        <v>1430</v>
      </c>
      <c r="G38" s="53">
        <f t="shared" si="3"/>
        <v>20</v>
      </c>
      <c r="H38" s="53">
        <f t="shared" si="0"/>
        <v>82</v>
      </c>
      <c r="I38" s="53">
        <f t="shared" si="1"/>
        <v>6</v>
      </c>
      <c r="J38" s="53">
        <f t="shared" si="2"/>
        <v>43</v>
      </c>
    </row>
    <row r="39" spans="1:10">
      <c r="A39" s="13">
        <v>25</v>
      </c>
      <c r="B39" s="25" t="s">
        <v>43</v>
      </c>
      <c r="C39" s="14">
        <v>5000</v>
      </c>
      <c r="D39" s="14">
        <v>16300</v>
      </c>
      <c r="E39" s="14">
        <v>100</v>
      </c>
      <c r="F39" s="14">
        <v>1490</v>
      </c>
      <c r="G39" s="53">
        <f t="shared" si="3"/>
        <v>25</v>
      </c>
      <c r="H39" s="53">
        <f t="shared" si="0"/>
        <v>33</v>
      </c>
      <c r="I39" s="53">
        <f>ROUNDUP((E39/100)*4,0)</f>
        <v>4</v>
      </c>
      <c r="J39" s="53">
        <f t="shared" si="2"/>
        <v>45</v>
      </c>
    </row>
    <row r="40" spans="1:10">
      <c r="A40" s="13">
        <v>26</v>
      </c>
      <c r="B40" s="25" t="s">
        <v>44</v>
      </c>
      <c r="C40" s="14">
        <v>3100</v>
      </c>
      <c r="D40" s="14">
        <v>44200</v>
      </c>
      <c r="E40" s="14">
        <v>890</v>
      </c>
      <c r="F40" s="14">
        <v>1430</v>
      </c>
      <c r="G40" s="53">
        <f t="shared" si="3"/>
        <v>16</v>
      </c>
      <c r="H40" s="53">
        <f t="shared" si="0"/>
        <v>89</v>
      </c>
      <c r="I40" s="53">
        <f t="shared" si="1"/>
        <v>14</v>
      </c>
      <c r="J40" s="53">
        <f t="shared" si="2"/>
        <v>43</v>
      </c>
    </row>
    <row r="41" spans="1:10">
      <c r="A41" s="13">
        <v>27</v>
      </c>
      <c r="B41" s="25" t="s">
        <v>45</v>
      </c>
      <c r="C41" s="14">
        <v>220</v>
      </c>
      <c r="D41" s="14">
        <v>2050</v>
      </c>
      <c r="E41" s="14">
        <v>10</v>
      </c>
      <c r="F41" s="14">
        <v>390</v>
      </c>
      <c r="G41" s="53">
        <f>ROUNDUP((C41/100)*1.8,0)</f>
        <v>4</v>
      </c>
      <c r="H41" s="53">
        <f t="shared" si="0"/>
        <v>5</v>
      </c>
      <c r="I41" s="53">
        <f>ROUNDUP((E41/100)*3,0)</f>
        <v>1</v>
      </c>
      <c r="J41" s="53">
        <f t="shared" si="2"/>
        <v>12</v>
      </c>
    </row>
    <row r="42" spans="1:10">
      <c r="A42" s="7">
        <v>28</v>
      </c>
      <c r="B42" s="25" t="s">
        <v>46</v>
      </c>
      <c r="C42" s="14">
        <v>50</v>
      </c>
      <c r="D42" s="14">
        <v>340</v>
      </c>
      <c r="E42" s="14">
        <v>5</v>
      </c>
      <c r="F42" s="14">
        <v>30</v>
      </c>
      <c r="G42" s="53">
        <f>ROUNDUP((C42/100)*8,0)</f>
        <v>4</v>
      </c>
      <c r="H42" s="53">
        <f>ROUNDUP((D42/100)*1.1,0)</f>
        <v>4</v>
      </c>
      <c r="I42" s="53">
        <f t="shared" si="1"/>
        <v>1</v>
      </c>
      <c r="J42" s="53">
        <f>ROUNDUP((F42/100)*9,0)</f>
        <v>3</v>
      </c>
    </row>
    <row r="43" spans="1:10">
      <c r="A43" s="7">
        <v>29</v>
      </c>
      <c r="B43" s="25" t="s">
        <v>47</v>
      </c>
      <c r="C43" s="14">
        <v>0</v>
      </c>
      <c r="D43" s="14">
        <v>50</v>
      </c>
      <c r="E43" s="14">
        <v>0</v>
      </c>
      <c r="F43" s="14">
        <v>0</v>
      </c>
      <c r="G43" s="53">
        <f t="shared" si="3"/>
        <v>0</v>
      </c>
      <c r="H43" s="53">
        <f>ROUNDUP((D43/100)*8,0)</f>
        <v>4</v>
      </c>
      <c r="I43" s="53">
        <f t="shared" si="1"/>
        <v>0</v>
      </c>
      <c r="J43" s="53">
        <f t="shared" si="2"/>
        <v>0</v>
      </c>
    </row>
    <row r="44" spans="1:10">
      <c r="A44" s="7">
        <v>30</v>
      </c>
      <c r="B44" s="25" t="s">
        <v>48</v>
      </c>
      <c r="C44" s="14">
        <v>15</v>
      </c>
      <c r="D44" s="14">
        <v>100</v>
      </c>
      <c r="E44" s="14">
        <v>0</v>
      </c>
      <c r="F44" s="14">
        <v>0</v>
      </c>
      <c r="G44" s="53">
        <v>4</v>
      </c>
      <c r="H44" s="53">
        <f>ROUNDUP((D44/100)*4,0)</f>
        <v>4</v>
      </c>
      <c r="I44" s="53">
        <f t="shared" si="1"/>
        <v>0</v>
      </c>
      <c r="J44" s="53">
        <f t="shared" si="2"/>
        <v>0</v>
      </c>
    </row>
    <row r="45" spans="1:10">
      <c r="A45" s="7">
        <v>31</v>
      </c>
      <c r="B45" s="25" t="s">
        <v>49</v>
      </c>
      <c r="C45" s="14">
        <v>3100</v>
      </c>
      <c r="D45" s="14">
        <v>33450</v>
      </c>
      <c r="E45" s="14">
        <v>800</v>
      </c>
      <c r="F45" s="14">
        <v>550</v>
      </c>
      <c r="G45" s="53">
        <f t="shared" si="3"/>
        <v>16</v>
      </c>
      <c r="H45" s="53">
        <f t="shared" si="0"/>
        <v>67</v>
      </c>
      <c r="I45" s="53">
        <f t="shared" si="1"/>
        <v>12</v>
      </c>
      <c r="J45" s="53">
        <f t="shared" si="2"/>
        <v>17</v>
      </c>
    </row>
    <row r="46" spans="1:10">
      <c r="A46" s="7">
        <v>32</v>
      </c>
      <c r="B46" s="25" t="s">
        <v>50</v>
      </c>
      <c r="C46" s="14">
        <v>1530</v>
      </c>
      <c r="D46" s="14">
        <v>14700</v>
      </c>
      <c r="E46" s="14">
        <v>190</v>
      </c>
      <c r="F46" s="14">
        <v>145</v>
      </c>
      <c r="G46" s="53">
        <f t="shared" si="3"/>
        <v>8</v>
      </c>
      <c r="H46" s="53">
        <f t="shared" si="0"/>
        <v>30</v>
      </c>
      <c r="I46" s="53">
        <f>ROUNDUP((E46/100)*1.8,0)</f>
        <v>4</v>
      </c>
      <c r="J46" s="53">
        <f t="shared" si="2"/>
        <v>5</v>
      </c>
    </row>
    <row r="47" spans="1:10">
      <c r="A47" s="13">
        <v>33</v>
      </c>
      <c r="B47" s="25" t="s">
        <v>51</v>
      </c>
      <c r="C47" s="14">
        <v>70</v>
      </c>
      <c r="D47" s="14">
        <v>600</v>
      </c>
      <c r="E47" s="14">
        <v>10</v>
      </c>
      <c r="F47" s="14">
        <v>10</v>
      </c>
      <c r="G47" s="53">
        <f>ROUNDUP((C47/100)*5,0)</f>
        <v>4</v>
      </c>
      <c r="H47" s="53">
        <f>ROUNDUP((D47/100)*0.6,0)</f>
        <v>4</v>
      </c>
      <c r="I47" s="53">
        <v>4</v>
      </c>
      <c r="J47" s="53">
        <f t="shared" si="2"/>
        <v>1</v>
      </c>
    </row>
    <row r="48" spans="1:10">
      <c r="A48" s="13">
        <v>34</v>
      </c>
      <c r="B48" s="25" t="s">
        <v>52</v>
      </c>
      <c r="C48" s="14">
        <v>9650</v>
      </c>
      <c r="D48" s="14">
        <v>62010</v>
      </c>
      <c r="E48" s="14">
        <v>300</v>
      </c>
      <c r="F48" s="14">
        <v>3000</v>
      </c>
      <c r="G48" s="53">
        <f t="shared" si="3"/>
        <v>49</v>
      </c>
      <c r="H48" s="53">
        <f t="shared" si="0"/>
        <v>125</v>
      </c>
      <c r="I48" s="53">
        <f t="shared" si="1"/>
        <v>5</v>
      </c>
      <c r="J48" s="53">
        <f t="shared" si="2"/>
        <v>90</v>
      </c>
    </row>
    <row r="49" spans="1:10">
      <c r="A49" s="13">
        <v>35</v>
      </c>
      <c r="B49" s="25" t="s">
        <v>53</v>
      </c>
      <c r="C49" s="14">
        <v>1200</v>
      </c>
      <c r="D49" s="14">
        <v>11700</v>
      </c>
      <c r="E49" s="14">
        <v>260</v>
      </c>
      <c r="F49" s="14">
        <v>90</v>
      </c>
      <c r="G49" s="53">
        <f t="shared" si="3"/>
        <v>6</v>
      </c>
      <c r="H49" s="53">
        <f t="shared" si="0"/>
        <v>24</v>
      </c>
      <c r="I49" s="53">
        <f t="shared" si="1"/>
        <v>4</v>
      </c>
      <c r="J49" s="53">
        <f t="shared" si="2"/>
        <v>3</v>
      </c>
    </row>
    <row r="50" spans="1:10">
      <c r="A50" s="13">
        <v>36</v>
      </c>
      <c r="B50" s="25" t="s">
        <v>54</v>
      </c>
      <c r="C50" s="14">
        <v>0</v>
      </c>
      <c r="D50" s="14">
        <v>19400</v>
      </c>
      <c r="E50" s="14">
        <v>110</v>
      </c>
      <c r="F50" s="14">
        <v>0</v>
      </c>
      <c r="G50" s="53">
        <f t="shared" si="3"/>
        <v>0</v>
      </c>
      <c r="H50" s="53">
        <f t="shared" si="0"/>
        <v>39</v>
      </c>
      <c r="I50" s="53">
        <f t="shared" si="1"/>
        <v>2</v>
      </c>
      <c r="J50" s="53">
        <f t="shared" si="2"/>
        <v>0</v>
      </c>
    </row>
    <row r="51" spans="1:10">
      <c r="A51" s="7">
        <v>37</v>
      </c>
      <c r="B51" s="25" t="s">
        <v>55</v>
      </c>
      <c r="C51" s="14">
        <v>0</v>
      </c>
      <c r="D51" s="14">
        <v>12700</v>
      </c>
      <c r="E51" s="14">
        <v>150</v>
      </c>
      <c r="F51" s="14">
        <v>0</v>
      </c>
      <c r="G51" s="53">
        <f t="shared" si="3"/>
        <v>0</v>
      </c>
      <c r="H51" s="53">
        <f t="shared" si="0"/>
        <v>26</v>
      </c>
      <c r="I51" s="53">
        <f t="shared" si="1"/>
        <v>3</v>
      </c>
      <c r="J51" s="53">
        <f t="shared" si="2"/>
        <v>0</v>
      </c>
    </row>
    <row r="52" spans="1:10">
      <c r="A52" s="7">
        <v>38</v>
      </c>
      <c r="B52" s="25" t="s">
        <v>56</v>
      </c>
      <c r="C52" s="14">
        <v>0</v>
      </c>
      <c r="D52" s="14">
        <v>33400</v>
      </c>
      <c r="E52" s="14">
        <v>220</v>
      </c>
      <c r="F52" s="14">
        <v>0</v>
      </c>
      <c r="G52" s="53">
        <f t="shared" si="3"/>
        <v>0</v>
      </c>
      <c r="H52" s="53">
        <f t="shared" si="0"/>
        <v>67</v>
      </c>
      <c r="I52" s="53">
        <f t="shared" si="1"/>
        <v>4</v>
      </c>
      <c r="J52" s="53">
        <f t="shared" si="2"/>
        <v>0</v>
      </c>
    </row>
    <row r="53" spans="1:10">
      <c r="A53" s="7">
        <v>39</v>
      </c>
      <c r="B53" s="25" t="s">
        <v>57</v>
      </c>
      <c r="C53" s="14">
        <v>0</v>
      </c>
      <c r="D53" s="14">
        <v>18734</v>
      </c>
      <c r="E53" s="14">
        <v>310</v>
      </c>
      <c r="F53" s="14">
        <v>0</v>
      </c>
      <c r="G53" s="53">
        <f t="shared" si="3"/>
        <v>0</v>
      </c>
      <c r="H53" s="53">
        <f t="shared" si="0"/>
        <v>38</v>
      </c>
      <c r="I53" s="53">
        <f t="shared" si="1"/>
        <v>5</v>
      </c>
      <c r="J53" s="53">
        <f t="shared" si="2"/>
        <v>0</v>
      </c>
    </row>
    <row r="54" spans="1:10">
      <c r="A54" s="7">
        <v>40</v>
      </c>
      <c r="B54" s="25" t="s">
        <v>58</v>
      </c>
      <c r="C54" s="14">
        <v>0</v>
      </c>
      <c r="D54" s="14">
        <v>28800</v>
      </c>
      <c r="E54" s="14">
        <v>390</v>
      </c>
      <c r="F54" s="14">
        <v>0</v>
      </c>
      <c r="G54" s="53">
        <f t="shared" si="3"/>
        <v>0</v>
      </c>
      <c r="H54" s="53">
        <f t="shared" si="0"/>
        <v>58</v>
      </c>
      <c r="I54" s="53">
        <f t="shared" si="1"/>
        <v>6</v>
      </c>
      <c r="J54" s="53">
        <f t="shared" si="2"/>
        <v>0</v>
      </c>
    </row>
    <row r="55" spans="1:10">
      <c r="A55" s="7">
        <v>41</v>
      </c>
      <c r="B55" s="25" t="s">
        <v>59</v>
      </c>
      <c r="C55" s="14">
        <v>0</v>
      </c>
      <c r="D55" s="14">
        <v>30050</v>
      </c>
      <c r="E55" s="14">
        <v>240</v>
      </c>
      <c r="F55" s="14">
        <v>0</v>
      </c>
      <c r="G55" s="53">
        <f t="shared" si="3"/>
        <v>0</v>
      </c>
      <c r="H55" s="53">
        <f t="shared" si="0"/>
        <v>61</v>
      </c>
      <c r="I55" s="53">
        <f t="shared" si="1"/>
        <v>4</v>
      </c>
      <c r="J55" s="53">
        <f t="shared" si="2"/>
        <v>0</v>
      </c>
    </row>
    <row r="56" spans="1:10" ht="22.8">
      <c r="A56" s="13">
        <v>42</v>
      </c>
      <c r="B56" s="25" t="s">
        <v>60</v>
      </c>
      <c r="C56" s="14">
        <v>0</v>
      </c>
      <c r="D56" s="14">
        <v>32600</v>
      </c>
      <c r="E56" s="14">
        <v>420</v>
      </c>
      <c r="F56" s="14">
        <v>0</v>
      </c>
      <c r="G56" s="53">
        <f t="shared" si="3"/>
        <v>0</v>
      </c>
      <c r="H56" s="53">
        <f t="shared" si="0"/>
        <v>66</v>
      </c>
      <c r="I56" s="53">
        <f t="shared" si="1"/>
        <v>7</v>
      </c>
      <c r="J56" s="53">
        <f t="shared" si="2"/>
        <v>0</v>
      </c>
    </row>
    <row r="57" spans="1:10" ht="22.8">
      <c r="A57" s="13">
        <v>43</v>
      </c>
      <c r="B57" s="25" t="s">
        <v>61</v>
      </c>
      <c r="C57" s="14">
        <v>0</v>
      </c>
      <c r="D57" s="14">
        <v>50800</v>
      </c>
      <c r="E57" s="14">
        <v>0</v>
      </c>
      <c r="F57" s="14">
        <v>0</v>
      </c>
      <c r="G57" s="53">
        <f t="shared" si="3"/>
        <v>0</v>
      </c>
      <c r="H57" s="53">
        <f t="shared" si="0"/>
        <v>102</v>
      </c>
      <c r="I57" s="53">
        <f t="shared" si="1"/>
        <v>0</v>
      </c>
      <c r="J57" s="53">
        <f t="shared" si="2"/>
        <v>0</v>
      </c>
    </row>
    <row r="58" spans="1:10" ht="22.8">
      <c r="A58" s="13">
        <v>44</v>
      </c>
      <c r="B58" s="25" t="s">
        <v>62</v>
      </c>
      <c r="C58" s="14">
        <v>0</v>
      </c>
      <c r="D58" s="14">
        <v>12150</v>
      </c>
      <c r="E58" s="14">
        <v>0</v>
      </c>
      <c r="F58" s="14">
        <v>0</v>
      </c>
      <c r="G58" s="53">
        <f t="shared" si="3"/>
        <v>0</v>
      </c>
      <c r="H58" s="53">
        <f t="shared" si="0"/>
        <v>25</v>
      </c>
      <c r="I58" s="53">
        <f t="shared" si="1"/>
        <v>0</v>
      </c>
      <c r="J58" s="53">
        <f t="shared" si="2"/>
        <v>0</v>
      </c>
    </row>
    <row r="59" spans="1:10">
      <c r="A59" s="13">
        <v>45</v>
      </c>
      <c r="B59" s="25" t="s">
        <v>63</v>
      </c>
      <c r="C59" s="14">
        <v>70</v>
      </c>
      <c r="D59" s="14">
        <v>28700</v>
      </c>
      <c r="E59" s="14">
        <v>270</v>
      </c>
      <c r="F59" s="14">
        <v>5500</v>
      </c>
      <c r="G59" s="53">
        <v>4</v>
      </c>
      <c r="H59" s="53">
        <f t="shared" si="0"/>
        <v>58</v>
      </c>
      <c r="I59" s="53">
        <f t="shared" si="1"/>
        <v>5</v>
      </c>
      <c r="J59" s="53">
        <f t="shared" si="2"/>
        <v>165</v>
      </c>
    </row>
    <row r="60" spans="1:10" ht="22.8">
      <c r="A60" s="7">
        <v>46</v>
      </c>
      <c r="B60" s="25" t="s">
        <v>64</v>
      </c>
      <c r="C60" s="14">
        <v>0</v>
      </c>
      <c r="D60" s="14">
        <v>9150</v>
      </c>
      <c r="E60" s="14">
        <v>30</v>
      </c>
      <c r="F60" s="14">
        <v>600</v>
      </c>
      <c r="G60" s="53">
        <f t="shared" si="3"/>
        <v>0</v>
      </c>
      <c r="H60" s="53">
        <f t="shared" si="0"/>
        <v>19</v>
      </c>
      <c r="I60" s="53">
        <f t="shared" si="1"/>
        <v>1</v>
      </c>
      <c r="J60" s="53">
        <f t="shared" si="2"/>
        <v>18</v>
      </c>
    </row>
    <row r="61" spans="1:10" ht="22.8">
      <c r="A61" s="7">
        <v>47</v>
      </c>
      <c r="B61" s="25" t="s">
        <v>65</v>
      </c>
      <c r="C61" s="14">
        <v>0</v>
      </c>
      <c r="D61" s="14">
        <v>0</v>
      </c>
      <c r="E61" s="14">
        <v>0</v>
      </c>
      <c r="F61" s="14">
        <v>300</v>
      </c>
      <c r="G61" s="53">
        <f t="shared" si="3"/>
        <v>0</v>
      </c>
      <c r="H61" s="53">
        <f t="shared" si="0"/>
        <v>0</v>
      </c>
      <c r="I61" s="53">
        <f t="shared" si="1"/>
        <v>0</v>
      </c>
      <c r="J61" s="53">
        <f t="shared" si="2"/>
        <v>9</v>
      </c>
    </row>
    <row r="62" spans="1:10" ht="33.75" customHeight="1">
      <c r="A62" s="7">
        <v>48</v>
      </c>
      <c r="B62" s="25" t="s">
        <v>66</v>
      </c>
      <c r="C62" s="14">
        <v>0</v>
      </c>
      <c r="D62" s="14">
        <v>45363</v>
      </c>
      <c r="E62" s="14">
        <v>0</v>
      </c>
      <c r="F62" s="14">
        <v>0</v>
      </c>
      <c r="G62" s="53">
        <f t="shared" si="3"/>
        <v>0</v>
      </c>
      <c r="H62" s="53">
        <f t="shared" si="0"/>
        <v>91</v>
      </c>
      <c r="I62" s="53">
        <f t="shared" si="1"/>
        <v>0</v>
      </c>
      <c r="J62" s="53">
        <f t="shared" si="2"/>
        <v>0</v>
      </c>
    </row>
    <row r="63" spans="1:10" ht="22.8">
      <c r="A63" s="7">
        <v>49</v>
      </c>
      <c r="B63" s="25" t="s">
        <v>67</v>
      </c>
      <c r="C63" s="14">
        <v>0</v>
      </c>
      <c r="D63" s="14">
        <v>120600</v>
      </c>
      <c r="E63" s="14">
        <v>1040</v>
      </c>
      <c r="F63" s="14">
        <v>860</v>
      </c>
      <c r="G63" s="53">
        <f t="shared" si="3"/>
        <v>0</v>
      </c>
      <c r="H63" s="53">
        <f t="shared" si="0"/>
        <v>242</v>
      </c>
      <c r="I63" s="53">
        <f t="shared" si="1"/>
        <v>16</v>
      </c>
      <c r="J63" s="53">
        <f t="shared" si="2"/>
        <v>26</v>
      </c>
    </row>
    <row r="64" spans="1:10">
      <c r="A64" s="7">
        <v>50</v>
      </c>
      <c r="B64" s="25" t="s">
        <v>68</v>
      </c>
      <c r="C64" s="14">
        <v>3900</v>
      </c>
      <c r="D64" s="14">
        <v>45000</v>
      </c>
      <c r="E64" s="14">
        <v>230</v>
      </c>
      <c r="F64" s="14">
        <v>200</v>
      </c>
      <c r="G64" s="53">
        <f t="shared" si="3"/>
        <v>20</v>
      </c>
      <c r="H64" s="53">
        <f t="shared" si="0"/>
        <v>90</v>
      </c>
      <c r="I64" s="53">
        <f t="shared" si="1"/>
        <v>4</v>
      </c>
      <c r="J64" s="53">
        <f t="shared" si="2"/>
        <v>6</v>
      </c>
    </row>
    <row r="65" spans="1:10" ht="22.8">
      <c r="A65" s="13">
        <v>51</v>
      </c>
      <c r="B65" s="25" t="s">
        <v>69</v>
      </c>
      <c r="C65" s="14">
        <v>0</v>
      </c>
      <c r="D65" s="14">
        <v>30600</v>
      </c>
      <c r="E65" s="14">
        <v>0</v>
      </c>
      <c r="F65" s="14">
        <v>4600</v>
      </c>
      <c r="G65" s="53">
        <f t="shared" si="3"/>
        <v>0</v>
      </c>
      <c r="H65" s="53">
        <f t="shared" si="0"/>
        <v>62</v>
      </c>
      <c r="I65" s="53">
        <f t="shared" si="1"/>
        <v>0</v>
      </c>
      <c r="J65" s="53">
        <f t="shared" si="2"/>
        <v>138</v>
      </c>
    </row>
    <row r="66" spans="1:10">
      <c r="A66" s="13">
        <v>52</v>
      </c>
      <c r="B66" s="25" t="s">
        <v>70</v>
      </c>
      <c r="C66" s="14">
        <v>0</v>
      </c>
      <c r="D66" s="14">
        <v>160</v>
      </c>
      <c r="E66" s="14">
        <v>0</v>
      </c>
      <c r="F66" s="14">
        <v>0</v>
      </c>
      <c r="G66" s="53">
        <f t="shared" si="3"/>
        <v>0</v>
      </c>
      <c r="H66" s="53">
        <f>ROUNDUP((D66/100)*2,0)</f>
        <v>4</v>
      </c>
      <c r="I66" s="53">
        <f t="shared" si="1"/>
        <v>0</v>
      </c>
      <c r="J66" s="53">
        <f t="shared" si="2"/>
        <v>0</v>
      </c>
    </row>
    <row r="67" spans="1:10" ht="22.8">
      <c r="A67" s="13">
        <v>53</v>
      </c>
      <c r="B67" s="25" t="s">
        <v>71</v>
      </c>
      <c r="C67" s="14">
        <v>0</v>
      </c>
      <c r="D67" s="14">
        <v>400</v>
      </c>
      <c r="E67" s="14">
        <v>0</v>
      </c>
      <c r="F67" s="14">
        <v>0</v>
      </c>
      <c r="G67" s="53">
        <f t="shared" si="3"/>
        <v>0</v>
      </c>
      <c r="H67" s="53">
        <f>ROUNDUP((D67/100)*0.8,0)</f>
        <v>4</v>
      </c>
      <c r="I67" s="53">
        <f t="shared" si="1"/>
        <v>0</v>
      </c>
      <c r="J67" s="53">
        <f t="shared" si="2"/>
        <v>0</v>
      </c>
    </row>
    <row r="68" spans="1:10" ht="22.8">
      <c r="A68" s="13">
        <v>54</v>
      </c>
      <c r="B68" s="25" t="s">
        <v>72</v>
      </c>
      <c r="C68" s="14">
        <v>0</v>
      </c>
      <c r="D68" s="14">
        <v>30300</v>
      </c>
      <c r="E68" s="14">
        <v>640</v>
      </c>
      <c r="F68" s="14">
        <v>2400</v>
      </c>
      <c r="G68" s="53">
        <f t="shared" si="3"/>
        <v>0</v>
      </c>
      <c r="H68" s="53">
        <f>ROUNDUP((D68/100)*0.2,0)</f>
        <v>61</v>
      </c>
      <c r="I68" s="53">
        <f t="shared" si="1"/>
        <v>10</v>
      </c>
      <c r="J68" s="53">
        <f t="shared" si="2"/>
        <v>72</v>
      </c>
    </row>
    <row r="69" spans="1:10" ht="34.200000000000003">
      <c r="A69" s="7">
        <v>55</v>
      </c>
      <c r="B69" s="25" t="s">
        <v>73</v>
      </c>
      <c r="C69" s="14">
        <v>0</v>
      </c>
      <c r="D69" s="14">
        <v>350</v>
      </c>
      <c r="E69" s="14">
        <v>0</v>
      </c>
      <c r="F69" s="14">
        <v>425</v>
      </c>
      <c r="G69" s="53">
        <f t="shared" si="3"/>
        <v>0</v>
      </c>
      <c r="H69" s="53">
        <f>ROUNDUP((D69/100)*2,0)</f>
        <v>7</v>
      </c>
      <c r="I69" s="53">
        <f t="shared" si="1"/>
        <v>0</v>
      </c>
      <c r="J69" s="53">
        <f t="shared" si="2"/>
        <v>13</v>
      </c>
    </row>
    <row r="70" spans="1:10">
      <c r="A70" s="7">
        <v>56</v>
      </c>
      <c r="B70" s="28" t="s">
        <v>74</v>
      </c>
      <c r="C70" s="41">
        <v>0</v>
      </c>
      <c r="D70" s="41">
        <v>35</v>
      </c>
      <c r="E70" s="41">
        <v>0</v>
      </c>
      <c r="F70" s="41">
        <v>0</v>
      </c>
      <c r="G70" s="42">
        <f t="shared" si="3"/>
        <v>0</v>
      </c>
      <c r="H70" s="42">
        <f>ROUNDUP((D70/100)*10,0)</f>
        <v>4</v>
      </c>
      <c r="I70" s="42">
        <f t="shared" si="1"/>
        <v>0</v>
      </c>
      <c r="J70" s="42">
        <f t="shared" si="2"/>
        <v>0</v>
      </c>
    </row>
    <row r="71" spans="1:10">
      <c r="A71" s="7">
        <v>57</v>
      </c>
      <c r="B71" s="28" t="s">
        <v>75</v>
      </c>
      <c r="C71" s="41">
        <v>0</v>
      </c>
      <c r="D71" s="41">
        <v>30</v>
      </c>
      <c r="E71" s="41">
        <v>40</v>
      </c>
      <c r="F71" s="41">
        <v>0</v>
      </c>
      <c r="G71" s="42">
        <f t="shared" si="3"/>
        <v>0</v>
      </c>
      <c r="H71" s="42">
        <f>ROUNDUP((D71/100)*12,0)</f>
        <v>4</v>
      </c>
      <c r="I71" s="42">
        <f>ROUNDUP((E71/100)*8,0)</f>
        <v>4</v>
      </c>
      <c r="J71" s="42">
        <f t="shared" si="2"/>
        <v>0</v>
      </c>
    </row>
    <row r="72" spans="1:10" ht="22.8">
      <c r="A72" s="7">
        <v>58</v>
      </c>
      <c r="B72" s="28" t="s">
        <v>76</v>
      </c>
      <c r="C72" s="41">
        <v>22707</v>
      </c>
      <c r="D72" s="41">
        <v>0</v>
      </c>
      <c r="E72" s="41">
        <v>0</v>
      </c>
      <c r="F72" s="41">
        <v>0</v>
      </c>
      <c r="G72" s="42">
        <f t="shared" si="3"/>
        <v>114</v>
      </c>
      <c r="H72" s="42">
        <f>ROUNDUP((D72/100)*0.2,0)</f>
        <v>0</v>
      </c>
      <c r="I72" s="42">
        <f t="shared" si="1"/>
        <v>0</v>
      </c>
      <c r="J72" s="42">
        <f t="shared" si="2"/>
        <v>0</v>
      </c>
    </row>
    <row r="73" spans="1:10" ht="22.8">
      <c r="A73" s="7">
        <v>59</v>
      </c>
      <c r="B73" s="28" t="s">
        <v>77</v>
      </c>
      <c r="C73" s="41">
        <v>0</v>
      </c>
      <c r="D73" s="41">
        <v>6400</v>
      </c>
      <c r="E73" s="41">
        <v>90</v>
      </c>
      <c r="F73" s="41">
        <v>5</v>
      </c>
      <c r="G73" s="42">
        <f t="shared" si="3"/>
        <v>0</v>
      </c>
      <c r="H73" s="42">
        <f t="shared" si="0"/>
        <v>13</v>
      </c>
      <c r="I73" s="42">
        <v>4</v>
      </c>
      <c r="J73" s="42">
        <f t="shared" si="2"/>
        <v>1</v>
      </c>
    </row>
    <row r="74" spans="1:10">
      <c r="A74" s="13">
        <v>60</v>
      </c>
      <c r="B74" s="28" t="s">
        <v>78</v>
      </c>
      <c r="C74" s="41">
        <v>0</v>
      </c>
      <c r="D74" s="41">
        <v>0</v>
      </c>
      <c r="E74" s="41">
        <v>40</v>
      </c>
      <c r="F74" s="41">
        <v>0</v>
      </c>
      <c r="G74" s="42">
        <f t="shared" si="3"/>
        <v>0</v>
      </c>
      <c r="H74" s="42">
        <f t="shared" si="0"/>
        <v>0</v>
      </c>
      <c r="I74" s="42">
        <v>4</v>
      </c>
      <c r="J74" s="42">
        <f t="shared" si="2"/>
        <v>0</v>
      </c>
    </row>
    <row r="75" spans="1:10">
      <c r="A75" s="13">
        <v>61</v>
      </c>
      <c r="B75" s="28" t="s">
        <v>79</v>
      </c>
      <c r="C75" s="41">
        <v>0</v>
      </c>
      <c r="D75" s="41">
        <v>550</v>
      </c>
      <c r="E75" s="41">
        <v>0</v>
      </c>
      <c r="F75" s="41">
        <v>0</v>
      </c>
      <c r="G75" s="42">
        <f t="shared" si="3"/>
        <v>0</v>
      </c>
      <c r="H75" s="42">
        <v>4</v>
      </c>
      <c r="I75" s="42">
        <f t="shared" si="1"/>
        <v>0</v>
      </c>
      <c r="J75" s="42">
        <f t="shared" si="2"/>
        <v>0</v>
      </c>
    </row>
    <row r="76" spans="1:10">
      <c r="A76" s="13">
        <v>62</v>
      </c>
      <c r="B76" s="28" t="s">
        <v>80</v>
      </c>
      <c r="C76" s="41">
        <v>0</v>
      </c>
      <c r="D76" s="41">
        <v>0</v>
      </c>
      <c r="E76" s="41">
        <v>80</v>
      </c>
      <c r="F76" s="41">
        <v>0</v>
      </c>
      <c r="G76" s="42">
        <f t="shared" si="3"/>
        <v>0</v>
      </c>
      <c r="H76" s="42">
        <f t="shared" si="0"/>
        <v>0</v>
      </c>
      <c r="I76" s="42">
        <v>4</v>
      </c>
      <c r="J76" s="42">
        <f t="shared" si="2"/>
        <v>0</v>
      </c>
    </row>
    <row r="77" spans="1:10" ht="22.8">
      <c r="A77" s="13">
        <v>63</v>
      </c>
      <c r="B77" s="28" t="s">
        <v>81</v>
      </c>
      <c r="C77" s="41">
        <v>0</v>
      </c>
      <c r="D77" s="41">
        <v>5900</v>
      </c>
      <c r="E77" s="41">
        <v>0</v>
      </c>
      <c r="F77" s="41">
        <v>0</v>
      </c>
      <c r="G77" s="42">
        <f t="shared" si="3"/>
        <v>0</v>
      </c>
      <c r="H77" s="42">
        <f t="shared" si="0"/>
        <v>12</v>
      </c>
      <c r="I77" s="42">
        <f t="shared" si="1"/>
        <v>0</v>
      </c>
      <c r="J77" s="42">
        <f t="shared" si="2"/>
        <v>0</v>
      </c>
    </row>
    <row r="78" spans="1:10" ht="22.8">
      <c r="A78" s="32">
        <v>64</v>
      </c>
      <c r="B78" s="28" t="s">
        <v>82</v>
      </c>
      <c r="C78" s="57">
        <v>0</v>
      </c>
      <c r="D78" s="57">
        <v>850</v>
      </c>
      <c r="E78" s="57">
        <v>0</v>
      </c>
      <c r="F78" s="57">
        <v>0</v>
      </c>
      <c r="G78" s="56">
        <f t="shared" si="3"/>
        <v>0</v>
      </c>
      <c r="H78" s="56">
        <f t="shared" si="0"/>
        <v>2</v>
      </c>
      <c r="I78" s="42">
        <f t="shared" si="1"/>
        <v>0</v>
      </c>
      <c r="J78" s="42">
        <f t="shared" si="2"/>
        <v>0</v>
      </c>
    </row>
    <row r="79" spans="1:10">
      <c r="A79" s="32">
        <v>65</v>
      </c>
      <c r="B79" s="28" t="s">
        <v>83</v>
      </c>
      <c r="C79" s="41">
        <v>0</v>
      </c>
      <c r="D79" s="41">
        <v>0</v>
      </c>
      <c r="E79" s="41">
        <v>170</v>
      </c>
      <c r="F79" s="41">
        <v>0</v>
      </c>
      <c r="G79" s="42">
        <f t="shared" si="3"/>
        <v>0</v>
      </c>
      <c r="H79" s="42">
        <f t="shared" si="0"/>
        <v>0</v>
      </c>
      <c r="I79" s="42">
        <v>4</v>
      </c>
      <c r="J79" s="42">
        <f t="shared" si="2"/>
        <v>0</v>
      </c>
    </row>
    <row r="80" spans="1:10">
      <c r="A80" s="32">
        <v>66</v>
      </c>
      <c r="B80" s="28" t="s">
        <v>84</v>
      </c>
      <c r="C80" s="41">
        <v>0</v>
      </c>
      <c r="D80" s="41">
        <v>0</v>
      </c>
      <c r="E80" s="41">
        <v>60</v>
      </c>
      <c r="F80" s="41">
        <v>0</v>
      </c>
      <c r="G80" s="42">
        <f t="shared" ref="G80:G108" si="4">ROUNDUP((C80/100)*0.5,0)</f>
        <v>0</v>
      </c>
      <c r="H80" s="42">
        <f t="shared" ref="H80:H108" si="5">ROUNDUP((D80/100)*0.2,0)</f>
        <v>0</v>
      </c>
      <c r="I80" s="42">
        <v>4</v>
      </c>
      <c r="J80" s="42">
        <f t="shared" ref="J80:J108" si="6">ROUNDUP((F80/100)*3,0)</f>
        <v>0</v>
      </c>
    </row>
    <row r="81" spans="1:15">
      <c r="A81" s="32">
        <v>67</v>
      </c>
      <c r="B81" s="50" t="s">
        <v>85</v>
      </c>
      <c r="C81" s="43">
        <v>0</v>
      </c>
      <c r="D81" s="43">
        <v>0</v>
      </c>
      <c r="E81" s="43">
        <v>0</v>
      </c>
      <c r="F81" s="44">
        <v>0</v>
      </c>
      <c r="G81" s="42">
        <f t="shared" si="4"/>
        <v>0</v>
      </c>
      <c r="H81" s="42">
        <f t="shared" si="5"/>
        <v>0</v>
      </c>
      <c r="I81" s="42">
        <f t="shared" ref="I81:I108" si="7">ROUNDUP((E81/100)*1.5,0)</f>
        <v>0</v>
      </c>
      <c r="J81" s="42">
        <f t="shared" si="6"/>
        <v>0</v>
      </c>
      <c r="L81" s="58" t="s">
        <v>86</v>
      </c>
      <c r="M81" s="58"/>
      <c r="N81" s="58"/>
    </row>
    <row r="82" spans="1:15">
      <c r="A82" s="32">
        <v>68</v>
      </c>
      <c r="B82" s="28" t="s">
        <v>87</v>
      </c>
      <c r="C82" s="41">
        <v>0</v>
      </c>
      <c r="D82" s="41">
        <v>0</v>
      </c>
      <c r="E82" s="41">
        <v>10</v>
      </c>
      <c r="F82" s="41">
        <v>0</v>
      </c>
      <c r="G82" s="42">
        <f t="shared" si="4"/>
        <v>0</v>
      </c>
      <c r="H82" s="42">
        <f t="shared" si="5"/>
        <v>0</v>
      </c>
      <c r="I82" s="42">
        <v>4</v>
      </c>
      <c r="J82" s="42">
        <f t="shared" si="6"/>
        <v>0</v>
      </c>
    </row>
    <row r="83" spans="1:15" ht="29.25" customHeight="1">
      <c r="A83" s="33">
        <v>69</v>
      </c>
      <c r="B83" s="28" t="s">
        <v>88</v>
      </c>
      <c r="C83" s="41">
        <v>0</v>
      </c>
      <c r="D83" s="41">
        <v>750</v>
      </c>
      <c r="E83" s="41">
        <v>130</v>
      </c>
      <c r="F83" s="41">
        <v>0</v>
      </c>
      <c r="G83" s="42">
        <f t="shared" si="4"/>
        <v>0</v>
      </c>
      <c r="H83" s="42">
        <v>4</v>
      </c>
      <c r="I83" s="42">
        <v>4</v>
      </c>
      <c r="J83" s="42">
        <f t="shared" si="6"/>
        <v>0</v>
      </c>
    </row>
    <row r="84" spans="1:15" ht="22.8">
      <c r="A84" s="33">
        <v>70</v>
      </c>
      <c r="B84" s="28" t="s">
        <v>89</v>
      </c>
      <c r="C84" s="41">
        <v>0</v>
      </c>
      <c r="D84" s="41">
        <v>9800</v>
      </c>
      <c r="E84" s="41">
        <v>180</v>
      </c>
      <c r="F84" s="41">
        <v>0</v>
      </c>
      <c r="G84" s="42">
        <f t="shared" si="4"/>
        <v>0</v>
      </c>
      <c r="H84" s="42">
        <f t="shared" si="5"/>
        <v>20</v>
      </c>
      <c r="I84" s="42">
        <v>4</v>
      </c>
      <c r="J84" s="42">
        <f t="shared" si="6"/>
        <v>0</v>
      </c>
    </row>
    <row r="85" spans="1:15">
      <c r="A85" s="33">
        <v>71</v>
      </c>
      <c r="B85" s="28" t="s">
        <v>90</v>
      </c>
      <c r="C85" s="41">
        <v>0</v>
      </c>
      <c r="D85" s="41">
        <v>10</v>
      </c>
      <c r="E85" s="41">
        <v>0</v>
      </c>
      <c r="F85" s="41">
        <v>0</v>
      </c>
      <c r="G85" s="42">
        <f t="shared" si="4"/>
        <v>0</v>
      </c>
      <c r="H85" s="42">
        <v>4</v>
      </c>
      <c r="I85" s="42">
        <f t="shared" si="7"/>
        <v>0</v>
      </c>
      <c r="J85" s="42">
        <f t="shared" si="6"/>
        <v>0</v>
      </c>
    </row>
    <row r="86" spans="1:15" ht="45.6">
      <c r="A86" s="33">
        <v>72</v>
      </c>
      <c r="B86" s="28" t="s">
        <v>91</v>
      </c>
      <c r="C86" s="41">
        <v>0</v>
      </c>
      <c r="D86" s="41">
        <v>2500</v>
      </c>
      <c r="E86" s="41">
        <v>0</v>
      </c>
      <c r="F86" s="41">
        <v>0</v>
      </c>
      <c r="G86" s="42">
        <f t="shared" si="4"/>
        <v>0</v>
      </c>
      <c r="H86" s="42">
        <f t="shared" si="5"/>
        <v>5</v>
      </c>
      <c r="I86" s="42">
        <f t="shared" si="7"/>
        <v>0</v>
      </c>
      <c r="J86" s="42">
        <f t="shared" si="6"/>
        <v>0</v>
      </c>
    </row>
    <row r="87" spans="1:15" ht="34.200000000000003">
      <c r="A87" s="32">
        <v>73</v>
      </c>
      <c r="B87" s="28" t="s">
        <v>92</v>
      </c>
      <c r="C87" s="41">
        <v>0</v>
      </c>
      <c r="D87" s="41">
        <v>20</v>
      </c>
      <c r="E87" s="41">
        <v>0</v>
      </c>
      <c r="F87" s="41">
        <v>0</v>
      </c>
      <c r="G87" s="42">
        <f t="shared" si="4"/>
        <v>0</v>
      </c>
      <c r="H87" s="42">
        <v>4</v>
      </c>
      <c r="I87" s="42">
        <f t="shared" si="7"/>
        <v>0</v>
      </c>
      <c r="J87" s="42">
        <f t="shared" si="6"/>
        <v>0</v>
      </c>
    </row>
    <row r="88" spans="1:15">
      <c r="A88" s="32">
        <v>74</v>
      </c>
      <c r="B88" s="28" t="s">
        <v>93</v>
      </c>
      <c r="C88" s="14">
        <v>0</v>
      </c>
      <c r="D88" s="14">
        <v>200</v>
      </c>
      <c r="E88" s="14">
        <v>0</v>
      </c>
      <c r="F88" s="14">
        <v>0</v>
      </c>
      <c r="G88" s="53">
        <f t="shared" si="4"/>
        <v>0</v>
      </c>
      <c r="H88" s="53">
        <v>4</v>
      </c>
      <c r="I88" s="53">
        <f t="shared" si="7"/>
        <v>0</v>
      </c>
      <c r="J88" s="53">
        <f t="shared" si="6"/>
        <v>0</v>
      </c>
    </row>
    <row r="89" spans="1:15">
      <c r="A89" s="32">
        <v>75</v>
      </c>
      <c r="B89" s="28" t="s">
        <v>94</v>
      </c>
      <c r="C89" s="26">
        <v>0</v>
      </c>
      <c r="D89" s="26">
        <v>40</v>
      </c>
      <c r="E89" s="26">
        <v>0</v>
      </c>
      <c r="F89" s="26">
        <v>0</v>
      </c>
      <c r="G89" s="53">
        <f t="shared" si="4"/>
        <v>0</v>
      </c>
      <c r="H89" s="53">
        <v>4</v>
      </c>
      <c r="I89" s="53">
        <f t="shared" si="7"/>
        <v>0</v>
      </c>
      <c r="J89" s="53">
        <f t="shared" si="6"/>
        <v>0</v>
      </c>
    </row>
    <row r="90" spans="1:15">
      <c r="A90" s="32">
        <v>76</v>
      </c>
      <c r="B90" s="50" t="s">
        <v>95</v>
      </c>
      <c r="C90" s="14">
        <v>0</v>
      </c>
      <c r="D90" s="14">
        <v>0</v>
      </c>
      <c r="E90" s="14">
        <v>0</v>
      </c>
      <c r="F90" s="14">
        <v>0</v>
      </c>
      <c r="G90" s="53">
        <f t="shared" si="4"/>
        <v>0</v>
      </c>
      <c r="H90" s="53">
        <v>0</v>
      </c>
      <c r="I90" s="53">
        <f t="shared" si="7"/>
        <v>0</v>
      </c>
      <c r="J90" s="53">
        <f t="shared" si="6"/>
        <v>0</v>
      </c>
      <c r="L90" s="58" t="s">
        <v>86</v>
      </c>
      <c r="M90" s="58"/>
      <c r="N90" s="58"/>
      <c r="O90" s="58"/>
    </row>
    <row r="91" spans="1:15">
      <c r="A91" s="32">
        <v>77</v>
      </c>
      <c r="B91" s="28" t="s">
        <v>96</v>
      </c>
      <c r="C91" s="26">
        <v>0</v>
      </c>
      <c r="D91" s="26">
        <v>10</v>
      </c>
      <c r="E91" s="26">
        <v>200</v>
      </c>
      <c r="F91" s="26">
        <v>0</v>
      </c>
      <c r="G91" s="53">
        <f t="shared" si="4"/>
        <v>0</v>
      </c>
      <c r="H91" s="53">
        <v>4</v>
      </c>
      <c r="I91" s="53">
        <v>4</v>
      </c>
      <c r="J91" s="53">
        <f t="shared" si="6"/>
        <v>0</v>
      </c>
    </row>
    <row r="92" spans="1:15">
      <c r="A92" s="33">
        <v>78</v>
      </c>
      <c r="B92" s="28" t="s">
        <v>97</v>
      </c>
      <c r="C92" s="14">
        <v>0</v>
      </c>
      <c r="D92" s="14">
        <v>0</v>
      </c>
      <c r="E92" s="14">
        <v>100</v>
      </c>
      <c r="F92" s="14">
        <v>0</v>
      </c>
      <c r="G92" s="53">
        <f t="shared" si="4"/>
        <v>0</v>
      </c>
      <c r="H92" s="53">
        <f t="shared" si="5"/>
        <v>0</v>
      </c>
      <c r="I92" s="53">
        <v>4</v>
      </c>
      <c r="J92" s="53">
        <f t="shared" si="6"/>
        <v>0</v>
      </c>
    </row>
    <row r="93" spans="1:15" ht="22.8">
      <c r="A93" s="33">
        <v>79</v>
      </c>
      <c r="B93" s="28" t="s">
        <v>98</v>
      </c>
      <c r="C93" s="14">
        <v>0</v>
      </c>
      <c r="D93" s="14">
        <v>0</v>
      </c>
      <c r="E93" s="14">
        <v>10</v>
      </c>
      <c r="F93" s="14">
        <v>0</v>
      </c>
      <c r="G93" s="53">
        <f t="shared" si="4"/>
        <v>0</v>
      </c>
      <c r="H93" s="53">
        <f t="shared" si="5"/>
        <v>0</v>
      </c>
      <c r="I93" s="53">
        <v>4</v>
      </c>
      <c r="J93" s="53">
        <f t="shared" si="6"/>
        <v>0</v>
      </c>
    </row>
    <row r="94" spans="1:15">
      <c r="A94" s="33">
        <v>80</v>
      </c>
      <c r="B94" s="28" t="s">
        <v>99</v>
      </c>
      <c r="C94" s="14">
        <v>0</v>
      </c>
      <c r="D94" s="14">
        <v>4</v>
      </c>
      <c r="E94" s="14">
        <v>0</v>
      </c>
      <c r="F94" s="14">
        <v>0</v>
      </c>
      <c r="G94" s="53">
        <f t="shared" si="4"/>
        <v>0</v>
      </c>
      <c r="H94" s="53">
        <v>4</v>
      </c>
      <c r="I94" s="53">
        <f t="shared" si="7"/>
        <v>0</v>
      </c>
      <c r="J94" s="53">
        <f t="shared" si="6"/>
        <v>0</v>
      </c>
    </row>
    <row r="95" spans="1:15">
      <c r="A95" s="33">
        <v>81</v>
      </c>
      <c r="B95" s="28" t="s">
        <v>100</v>
      </c>
      <c r="C95" s="14">
        <v>0</v>
      </c>
      <c r="D95" s="14">
        <v>0</v>
      </c>
      <c r="E95" s="14">
        <v>50</v>
      </c>
      <c r="F95" s="14">
        <v>0</v>
      </c>
      <c r="G95" s="53">
        <f t="shared" si="4"/>
        <v>0</v>
      </c>
      <c r="H95" s="53">
        <f t="shared" si="5"/>
        <v>0</v>
      </c>
      <c r="I95" s="53">
        <v>4</v>
      </c>
      <c r="J95" s="53">
        <f t="shared" si="6"/>
        <v>0</v>
      </c>
    </row>
    <row r="96" spans="1:15">
      <c r="A96" s="32">
        <v>82</v>
      </c>
      <c r="B96" s="28" t="s">
        <v>101</v>
      </c>
      <c r="C96" s="14">
        <v>0</v>
      </c>
      <c r="D96" s="14">
        <v>1000</v>
      </c>
      <c r="E96" s="14">
        <v>50</v>
      </c>
      <c r="F96" s="14">
        <v>0</v>
      </c>
      <c r="G96" s="53">
        <f t="shared" si="4"/>
        <v>0</v>
      </c>
      <c r="H96" s="53">
        <v>4</v>
      </c>
      <c r="I96" s="53">
        <v>4</v>
      </c>
      <c r="J96" s="53">
        <f t="shared" si="6"/>
        <v>0</v>
      </c>
    </row>
    <row r="97" spans="1:15">
      <c r="A97" s="32">
        <v>83</v>
      </c>
      <c r="B97" s="50" t="s">
        <v>102</v>
      </c>
      <c r="C97" s="26">
        <v>0</v>
      </c>
      <c r="D97" s="26">
        <v>0</v>
      </c>
      <c r="E97" s="26">
        <v>0</v>
      </c>
      <c r="F97" s="26">
        <v>0</v>
      </c>
      <c r="G97" s="53">
        <f t="shared" si="4"/>
        <v>0</v>
      </c>
      <c r="H97" s="53">
        <f t="shared" si="5"/>
        <v>0</v>
      </c>
      <c r="I97" s="53">
        <f t="shared" si="7"/>
        <v>0</v>
      </c>
      <c r="J97" s="53">
        <f t="shared" si="6"/>
        <v>0</v>
      </c>
      <c r="L97" s="58" t="s">
        <v>86</v>
      </c>
      <c r="M97" s="58"/>
      <c r="N97" s="58"/>
      <c r="O97" s="58"/>
    </row>
    <row r="98" spans="1:15">
      <c r="A98" s="32">
        <v>84</v>
      </c>
      <c r="B98" s="28" t="s">
        <v>103</v>
      </c>
      <c r="C98" s="26">
        <v>0</v>
      </c>
      <c r="D98" s="26">
        <v>0</v>
      </c>
      <c r="E98" s="26">
        <v>0</v>
      </c>
      <c r="F98" s="26">
        <v>0</v>
      </c>
      <c r="G98" s="53">
        <f t="shared" si="4"/>
        <v>0</v>
      </c>
      <c r="H98" s="53">
        <f t="shared" si="5"/>
        <v>0</v>
      </c>
      <c r="I98" s="53">
        <f t="shared" si="7"/>
        <v>0</v>
      </c>
      <c r="J98" s="53">
        <f t="shared" si="6"/>
        <v>0</v>
      </c>
    </row>
    <row r="99" spans="1:15">
      <c r="A99" s="32">
        <v>85</v>
      </c>
      <c r="B99" s="28" t="s">
        <v>104</v>
      </c>
      <c r="C99" s="26">
        <v>0</v>
      </c>
      <c r="D99" s="26">
        <v>10</v>
      </c>
      <c r="E99" s="26">
        <v>1</v>
      </c>
      <c r="F99" s="26">
        <v>0</v>
      </c>
      <c r="G99" s="53">
        <f t="shared" si="4"/>
        <v>0</v>
      </c>
      <c r="H99" s="53">
        <v>4</v>
      </c>
      <c r="I99" s="53">
        <f t="shared" si="7"/>
        <v>1</v>
      </c>
      <c r="J99" s="53">
        <f t="shared" si="6"/>
        <v>0</v>
      </c>
    </row>
    <row r="100" spans="1:15">
      <c r="A100" s="32">
        <v>86</v>
      </c>
      <c r="B100" s="34" t="s">
        <v>105</v>
      </c>
      <c r="C100" s="26">
        <v>0</v>
      </c>
      <c r="D100" s="26">
        <v>10</v>
      </c>
      <c r="E100" s="26">
        <v>0</v>
      </c>
      <c r="F100" s="26">
        <v>0</v>
      </c>
      <c r="G100" s="53">
        <f t="shared" si="4"/>
        <v>0</v>
      </c>
      <c r="H100" s="53">
        <v>4</v>
      </c>
      <c r="I100" s="53">
        <f t="shared" si="7"/>
        <v>0</v>
      </c>
      <c r="J100" s="53">
        <f t="shared" si="6"/>
        <v>0</v>
      </c>
    </row>
    <row r="101" spans="1:15">
      <c r="A101" s="33">
        <v>87</v>
      </c>
      <c r="B101" s="51" t="s">
        <v>106</v>
      </c>
      <c r="C101" s="26">
        <v>0</v>
      </c>
      <c r="D101" s="26">
        <v>0</v>
      </c>
      <c r="E101" s="26">
        <v>0</v>
      </c>
      <c r="F101" s="26">
        <v>0</v>
      </c>
      <c r="G101" s="53">
        <f t="shared" si="4"/>
        <v>0</v>
      </c>
      <c r="H101" s="53">
        <f t="shared" si="5"/>
        <v>0</v>
      </c>
      <c r="I101" s="53">
        <f t="shared" si="7"/>
        <v>0</v>
      </c>
      <c r="J101" s="53">
        <f t="shared" si="6"/>
        <v>0</v>
      </c>
      <c r="L101" s="58" t="s">
        <v>86</v>
      </c>
      <c r="M101" s="58"/>
      <c r="N101" s="58"/>
      <c r="O101" s="58"/>
    </row>
    <row r="102" spans="1:15">
      <c r="A102" s="33">
        <v>88</v>
      </c>
      <c r="B102" s="28" t="s">
        <v>107</v>
      </c>
      <c r="C102" s="26">
        <v>0</v>
      </c>
      <c r="D102" s="26">
        <v>20</v>
      </c>
      <c r="E102" s="26">
        <v>0</v>
      </c>
      <c r="F102" s="26">
        <v>0</v>
      </c>
      <c r="G102" s="53">
        <f t="shared" si="4"/>
        <v>0</v>
      </c>
      <c r="H102" s="53">
        <v>4</v>
      </c>
      <c r="I102" s="53">
        <f t="shared" si="7"/>
        <v>0</v>
      </c>
      <c r="J102" s="53">
        <f t="shared" si="6"/>
        <v>0</v>
      </c>
    </row>
    <row r="103" spans="1:15" ht="34.200000000000003">
      <c r="A103" s="33">
        <v>89</v>
      </c>
      <c r="B103" s="50" t="s">
        <v>108</v>
      </c>
      <c r="C103" s="26">
        <v>0</v>
      </c>
      <c r="D103" s="26">
        <v>0</v>
      </c>
      <c r="E103" s="26">
        <v>0</v>
      </c>
      <c r="F103" s="26">
        <v>0</v>
      </c>
      <c r="G103" s="53">
        <f t="shared" si="4"/>
        <v>0</v>
      </c>
      <c r="H103" s="53">
        <f t="shared" si="5"/>
        <v>0</v>
      </c>
      <c r="I103" s="53">
        <f t="shared" si="7"/>
        <v>0</v>
      </c>
      <c r="J103" s="53">
        <f t="shared" si="6"/>
        <v>0</v>
      </c>
      <c r="L103" s="58" t="s">
        <v>86</v>
      </c>
      <c r="M103" s="58"/>
      <c r="N103" s="58"/>
      <c r="O103" s="58"/>
    </row>
    <row r="104" spans="1:15" ht="26.25" customHeight="1">
      <c r="A104" s="33">
        <v>90</v>
      </c>
      <c r="B104" s="35" t="s">
        <v>109</v>
      </c>
      <c r="C104" s="26">
        <v>0</v>
      </c>
      <c r="D104" s="26">
        <v>0</v>
      </c>
      <c r="E104" s="26">
        <v>0</v>
      </c>
      <c r="F104" s="26">
        <v>10</v>
      </c>
      <c r="G104" s="53">
        <f t="shared" si="4"/>
        <v>0</v>
      </c>
      <c r="H104" s="53">
        <f t="shared" si="5"/>
        <v>0</v>
      </c>
      <c r="I104" s="53">
        <f t="shared" si="7"/>
        <v>0</v>
      </c>
      <c r="J104" s="53">
        <v>4</v>
      </c>
    </row>
    <row r="105" spans="1:15" ht="34.799999999999997">
      <c r="A105" s="32">
        <v>91</v>
      </c>
      <c r="B105" s="29" t="s">
        <v>110</v>
      </c>
      <c r="C105" s="26">
        <v>0</v>
      </c>
      <c r="D105" s="26">
        <v>0</v>
      </c>
      <c r="E105" s="26">
        <v>0</v>
      </c>
      <c r="F105" s="26">
        <v>20</v>
      </c>
      <c r="G105" s="53">
        <f t="shared" si="4"/>
        <v>0</v>
      </c>
      <c r="H105" s="53">
        <f t="shared" si="5"/>
        <v>0</v>
      </c>
      <c r="I105" s="53">
        <f t="shared" si="7"/>
        <v>0</v>
      </c>
      <c r="J105" s="53">
        <v>4</v>
      </c>
    </row>
    <row r="106" spans="1:15">
      <c r="A106" s="32">
        <v>92</v>
      </c>
      <c r="B106" s="51" t="s">
        <v>111</v>
      </c>
      <c r="C106" s="26">
        <v>0</v>
      </c>
      <c r="D106" s="26">
        <v>0</v>
      </c>
      <c r="E106" s="26">
        <v>0</v>
      </c>
      <c r="F106" s="26">
        <v>0</v>
      </c>
      <c r="G106" s="53">
        <f t="shared" si="4"/>
        <v>0</v>
      </c>
      <c r="H106" s="53">
        <f t="shared" si="5"/>
        <v>0</v>
      </c>
      <c r="I106" s="53">
        <f t="shared" si="7"/>
        <v>0</v>
      </c>
      <c r="J106" s="53">
        <f t="shared" si="6"/>
        <v>0</v>
      </c>
      <c r="L106" s="58" t="s">
        <v>86</v>
      </c>
      <c r="M106" s="58"/>
      <c r="N106" s="58"/>
      <c r="O106" s="58"/>
    </row>
    <row r="107" spans="1:15">
      <c r="A107" s="32">
        <v>93</v>
      </c>
      <c r="B107" s="52" t="s">
        <v>112</v>
      </c>
      <c r="C107" s="26">
        <v>0</v>
      </c>
      <c r="D107" s="26">
        <v>0</v>
      </c>
      <c r="E107" s="26">
        <v>0</v>
      </c>
      <c r="F107" s="26">
        <v>0</v>
      </c>
      <c r="G107" s="53">
        <f t="shared" si="4"/>
        <v>0</v>
      </c>
      <c r="H107" s="53">
        <f t="shared" si="5"/>
        <v>0</v>
      </c>
      <c r="I107" s="53">
        <f t="shared" si="7"/>
        <v>0</v>
      </c>
      <c r="J107" s="53">
        <f t="shared" si="6"/>
        <v>0</v>
      </c>
      <c r="L107" s="58" t="s">
        <v>86</v>
      </c>
      <c r="M107" s="58"/>
      <c r="N107" s="58"/>
      <c r="O107" s="58"/>
    </row>
    <row r="108" spans="1:15" ht="20.25" customHeight="1">
      <c r="A108" s="33">
        <v>94</v>
      </c>
      <c r="B108" s="50" t="s">
        <v>113</v>
      </c>
      <c r="C108" s="14">
        <v>0</v>
      </c>
      <c r="D108" s="14">
        <v>0</v>
      </c>
      <c r="E108" s="14">
        <v>0</v>
      </c>
      <c r="F108" s="14">
        <v>0</v>
      </c>
      <c r="G108" s="53">
        <f t="shared" si="4"/>
        <v>0</v>
      </c>
      <c r="H108" s="53">
        <f t="shared" si="5"/>
        <v>0</v>
      </c>
      <c r="I108" s="53">
        <f t="shared" si="7"/>
        <v>0</v>
      </c>
      <c r="J108" s="53">
        <f t="shared" si="6"/>
        <v>0</v>
      </c>
      <c r="L108" s="58" t="s">
        <v>86</v>
      </c>
      <c r="M108" s="58"/>
      <c r="N108" s="58"/>
      <c r="O108" s="58"/>
    </row>
    <row r="109" spans="1:15" ht="18.75" customHeight="1">
      <c r="A109" s="36"/>
      <c r="B109" s="20"/>
      <c r="C109" s="38"/>
      <c r="D109" s="38"/>
      <c r="E109" s="38"/>
      <c r="F109" s="38"/>
      <c r="G109" s="39"/>
      <c r="H109" s="39"/>
      <c r="I109" s="39"/>
      <c r="J109" s="39"/>
    </row>
    <row r="110" spans="1:15">
      <c r="B110" s="20" t="s">
        <v>114</v>
      </c>
      <c r="C110" s="21"/>
      <c r="D110" s="59" t="s">
        <v>115</v>
      </c>
      <c r="E110" s="59"/>
      <c r="F110" s="59"/>
    </row>
    <row r="111" spans="1:15" ht="21" customHeight="1">
      <c r="B111" s="20" t="s">
        <v>141</v>
      </c>
      <c r="C111" s="22"/>
      <c r="D111" s="23" t="s">
        <v>142</v>
      </c>
      <c r="E111" s="23"/>
      <c r="F111" s="1"/>
    </row>
    <row r="112" spans="1:15">
      <c r="B112" s="24"/>
      <c r="C112" s="1"/>
      <c r="D112" s="1"/>
      <c r="E112" s="1"/>
      <c r="F112" s="1"/>
    </row>
    <row r="113" spans="2:6">
      <c r="B113" s="1" t="s">
        <v>116</v>
      </c>
      <c r="C113" s="1"/>
      <c r="D113" s="1"/>
      <c r="E113" s="1"/>
      <c r="F113" s="1"/>
    </row>
    <row r="114" spans="2:6">
      <c r="C114" s="1"/>
      <c r="D114" s="1"/>
      <c r="E114" s="1"/>
      <c r="F114" s="1"/>
    </row>
  </sheetData>
  <mergeCells count="14">
    <mergeCell ref="C12:F13"/>
    <mergeCell ref="G12:J12"/>
    <mergeCell ref="A10:J10"/>
    <mergeCell ref="B12:B14"/>
    <mergeCell ref="A12:A14"/>
    <mergeCell ref="L81:N81"/>
    <mergeCell ref="L97:O97"/>
    <mergeCell ref="L101:O101"/>
    <mergeCell ref="L103:O103"/>
    <mergeCell ref="D110:F110"/>
    <mergeCell ref="L90:O90"/>
    <mergeCell ref="L106:O106"/>
    <mergeCell ref="L107:O107"/>
    <mergeCell ref="L108:O108"/>
  </mergeCells>
  <phoneticPr fontId="8" type="noConversion"/>
  <pageMargins left="0.70866141732283472" right="0.11811023622047245" top="0.35433070866141736" bottom="0.35433070866141736" header="0.31496062992125984" footer="0.31496062992125984"/>
  <pageSetup paperSize="9" scale="6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05"/>
  <sheetViews>
    <sheetView topLeftCell="A46" zoomScale="115" zoomScaleNormal="115" workbookViewId="0">
      <selection activeCell="A102" sqref="A102:XFD102"/>
    </sheetView>
  </sheetViews>
  <sheetFormatPr defaultColWidth="8.88671875" defaultRowHeight="13.8"/>
  <cols>
    <col min="1" max="1" width="4.33203125" style="1" customWidth="1"/>
    <col min="2" max="2" width="36.6640625" style="2" customWidth="1"/>
    <col min="3" max="3" width="9" style="3" customWidth="1"/>
    <col min="4" max="4" width="9.44140625" style="3" customWidth="1"/>
    <col min="5" max="5" width="8.88671875" style="3" customWidth="1"/>
    <col min="6" max="6" width="9.6640625" style="3" customWidth="1"/>
    <col min="7" max="7" width="8.88671875" style="3" customWidth="1"/>
    <col min="8" max="8" width="9.109375" style="3" customWidth="1"/>
    <col min="9" max="9" width="8.44140625" style="3" customWidth="1"/>
    <col min="10" max="10" width="9" style="3" customWidth="1"/>
    <col min="11" max="16384" width="8.88671875" style="1"/>
  </cols>
  <sheetData>
    <row r="1" spans="1:10" ht="15.6">
      <c r="A1" s="4"/>
      <c r="B1" s="73"/>
      <c r="C1" s="73"/>
      <c r="D1" s="73"/>
      <c r="E1" s="73"/>
      <c r="F1" s="73"/>
      <c r="G1" s="73"/>
      <c r="H1" s="73"/>
      <c r="I1" s="73"/>
      <c r="J1" s="73"/>
    </row>
    <row r="2" spans="1:10" s="9" customFormat="1" ht="33.9" customHeight="1">
      <c r="A2" s="1"/>
      <c r="B2" s="8"/>
    </row>
    <row r="3" spans="1:10" s="9" customFormat="1" ht="24.75" customHeight="1">
      <c r="A3" s="72" t="s">
        <v>10</v>
      </c>
      <c r="B3" s="74" t="s">
        <v>11</v>
      </c>
      <c r="C3" s="66">
        <v>1</v>
      </c>
      <c r="D3" s="66"/>
      <c r="E3" s="66"/>
      <c r="F3" s="66"/>
      <c r="G3" s="66"/>
      <c r="H3" s="66"/>
      <c r="I3" s="66"/>
      <c r="J3" s="66"/>
    </row>
    <row r="4" spans="1:10" s="10" customFormat="1" ht="29.25" customHeight="1">
      <c r="A4" s="70"/>
      <c r="B4" s="75"/>
      <c r="C4" s="77" t="s">
        <v>14</v>
      </c>
      <c r="D4" s="79"/>
      <c r="E4" s="77" t="s">
        <v>15</v>
      </c>
      <c r="F4" s="78"/>
      <c r="G4" s="77" t="s">
        <v>16</v>
      </c>
      <c r="H4" s="78"/>
      <c r="I4" s="77" t="s">
        <v>17</v>
      </c>
      <c r="J4" s="78"/>
    </row>
    <row r="5" spans="1:10" s="10" customFormat="1" ht="54" customHeight="1">
      <c r="A5" s="71"/>
      <c r="B5" s="76"/>
      <c r="C5" s="6" t="s">
        <v>18</v>
      </c>
      <c r="D5" s="6" t="s">
        <v>117</v>
      </c>
      <c r="E5" s="6" t="s">
        <v>18</v>
      </c>
      <c r="F5" s="6" t="s">
        <v>117</v>
      </c>
      <c r="G5" s="6" t="s">
        <v>18</v>
      </c>
      <c r="H5" s="6" t="s">
        <v>117</v>
      </c>
      <c r="I5" s="6" t="s">
        <v>18</v>
      </c>
      <c r="J5" s="6" t="s">
        <v>117</v>
      </c>
    </row>
    <row r="6" spans="1:10" s="9" customFormat="1" ht="18.75" customHeight="1">
      <c r="A6" s="7">
        <v>1</v>
      </c>
      <c r="B6" s="25" t="s">
        <v>19</v>
      </c>
      <c r="C6" s="31">
        <f>ROUNDUP('1-й лист'!G15/2,0)</f>
        <v>0</v>
      </c>
      <c r="D6" s="31"/>
      <c r="E6" s="31">
        <f>ROUNDUP('1-й лист'!H15/2,0)</f>
        <v>2</v>
      </c>
      <c r="F6" s="30" t="s">
        <v>119</v>
      </c>
      <c r="G6" s="31">
        <f>ROUNDUP('1-й лист'!I15/2,0)</f>
        <v>0</v>
      </c>
      <c r="H6" s="31"/>
      <c r="I6" s="31">
        <f>ROUNDUP('1-й лист'!J15/2,0)</f>
        <v>0</v>
      </c>
      <c r="J6" s="31"/>
    </row>
    <row r="7" spans="1:10" s="9" customFormat="1" ht="19.5" customHeight="1">
      <c r="A7" s="7">
        <v>2</v>
      </c>
      <c r="B7" s="27" t="s">
        <v>20</v>
      </c>
      <c r="C7" s="31">
        <f>ROUNDUP('1-й лист'!G16/2,0)</f>
        <v>2</v>
      </c>
      <c r="D7" s="30" t="s">
        <v>119</v>
      </c>
      <c r="E7" s="31">
        <f>ROUNDUP('1-й лист'!H16/2,0)</f>
        <v>42</v>
      </c>
      <c r="F7" s="30" t="s">
        <v>119</v>
      </c>
      <c r="G7" s="31">
        <f>ROUNDUP('1-й лист'!I16/2,0)</f>
        <v>4</v>
      </c>
      <c r="H7" s="30" t="s">
        <v>119</v>
      </c>
      <c r="I7" s="31">
        <f>ROUNDUP('1-й лист'!J16/2,0)</f>
        <v>149</v>
      </c>
      <c r="J7" s="30" t="s">
        <v>119</v>
      </c>
    </row>
    <row r="8" spans="1:10" s="9" customFormat="1" ht="24.75" customHeight="1">
      <c r="A8" s="7">
        <v>3</v>
      </c>
      <c r="B8" s="27" t="s">
        <v>21</v>
      </c>
      <c r="C8" s="31">
        <f>ROUNDUP('1-й лист'!G17/2,0)</f>
        <v>2</v>
      </c>
      <c r="D8" s="30" t="s">
        <v>119</v>
      </c>
      <c r="E8" s="31">
        <f>ROUNDUP('1-й лист'!H17/2,0)</f>
        <v>24</v>
      </c>
      <c r="F8" s="30" t="s">
        <v>119</v>
      </c>
      <c r="G8" s="31">
        <f>ROUNDUP('1-й лист'!I17/2,0)</f>
        <v>2</v>
      </c>
      <c r="H8" s="30" t="s">
        <v>119</v>
      </c>
      <c r="I8" s="31">
        <f>ROUNDUP('1-й лист'!J17/2,0)</f>
        <v>24</v>
      </c>
      <c r="J8" s="30" t="s">
        <v>119</v>
      </c>
    </row>
    <row r="9" spans="1:10" s="9" customFormat="1" ht="21.75" customHeight="1">
      <c r="A9" s="7">
        <v>4</v>
      </c>
      <c r="B9" s="25" t="s">
        <v>22</v>
      </c>
      <c r="C9" s="31">
        <f>ROUNDUP('1-й лист'!G18/2,0)</f>
        <v>0</v>
      </c>
      <c r="D9" s="31"/>
      <c r="E9" s="31">
        <f>ROUNDUP('1-й лист'!H18/2,0)</f>
        <v>26</v>
      </c>
      <c r="F9" s="30" t="s">
        <v>119</v>
      </c>
      <c r="G9" s="31">
        <f>ROUNDUP('1-й лист'!I18/2,0)</f>
        <v>0</v>
      </c>
      <c r="H9" s="31"/>
      <c r="I9" s="31">
        <f>ROUNDUP('1-й лист'!J18/2,0)</f>
        <v>0</v>
      </c>
      <c r="J9" s="31"/>
    </row>
    <row r="10" spans="1:10" s="9" customFormat="1" ht="21" customHeight="1">
      <c r="A10" s="7">
        <v>5</v>
      </c>
      <c r="B10" s="27" t="s">
        <v>23</v>
      </c>
      <c r="C10" s="31">
        <f>ROUNDUP('1-й лист'!G19/2,0)</f>
        <v>0</v>
      </c>
      <c r="D10" s="31"/>
      <c r="E10" s="31">
        <f>ROUNDUP('1-й лист'!H19/2,0)</f>
        <v>14</v>
      </c>
      <c r="F10" s="30" t="s">
        <v>119</v>
      </c>
      <c r="G10" s="31">
        <f>ROUNDUP('1-й лист'!I19/2,0)</f>
        <v>12</v>
      </c>
      <c r="H10" s="30" t="s">
        <v>119</v>
      </c>
      <c r="I10" s="31">
        <f>ROUNDUP('1-й лист'!J19/2,0)</f>
        <v>20</v>
      </c>
      <c r="J10" s="30" t="s">
        <v>119</v>
      </c>
    </row>
    <row r="11" spans="1:10" ht="22.5" customHeight="1">
      <c r="A11" s="13">
        <v>6</v>
      </c>
      <c r="B11" s="25" t="s">
        <v>24</v>
      </c>
      <c r="C11" s="31">
        <f>ROUNDUP('1-й лист'!G20/2,0)</f>
        <v>0</v>
      </c>
      <c r="D11" s="31"/>
      <c r="E11" s="31">
        <f>ROUNDUP('1-й лист'!H20/2,0)</f>
        <v>0</v>
      </c>
      <c r="F11" s="31"/>
      <c r="G11" s="31">
        <f>ROUNDUP('1-й лист'!I20/2,0)</f>
        <v>0</v>
      </c>
      <c r="H11" s="31"/>
      <c r="I11" s="31">
        <f>ROUNDUP('1-й лист'!J20/2,0)</f>
        <v>3</v>
      </c>
      <c r="J11" s="30" t="s">
        <v>119</v>
      </c>
    </row>
    <row r="12" spans="1:10" ht="24.75" customHeight="1">
      <c r="A12" s="13">
        <v>7</v>
      </c>
      <c r="B12" s="27" t="s">
        <v>25</v>
      </c>
      <c r="C12" s="31">
        <f>ROUNDUP('1-й лист'!G21/2,0)</f>
        <v>0</v>
      </c>
      <c r="D12" s="31"/>
      <c r="E12" s="31">
        <f>ROUNDUP('1-й лист'!H21/2,0)</f>
        <v>0</v>
      </c>
      <c r="F12" s="31"/>
      <c r="G12" s="31">
        <f>ROUNDUP('1-й лист'!I21/2,0)</f>
        <v>0</v>
      </c>
      <c r="H12" s="31"/>
      <c r="I12" s="31">
        <f>ROUNDUP('1-й лист'!J21/2,0)</f>
        <v>3</v>
      </c>
      <c r="J12" s="30" t="s">
        <v>119</v>
      </c>
    </row>
    <row r="13" spans="1:10" ht="22.5" customHeight="1">
      <c r="A13" s="13">
        <v>8</v>
      </c>
      <c r="B13" s="25" t="s">
        <v>26</v>
      </c>
      <c r="C13" s="31">
        <f>ROUNDUP('1-й лист'!G22/2,0)</f>
        <v>0</v>
      </c>
      <c r="D13" s="31"/>
      <c r="E13" s="31">
        <f>ROUNDUP('1-й лист'!H22/2,0)</f>
        <v>4</v>
      </c>
      <c r="F13" s="30" t="s">
        <v>119</v>
      </c>
      <c r="G13" s="31">
        <f>ROUNDUP('1-й лист'!I22/2,0)</f>
        <v>0</v>
      </c>
      <c r="H13" s="31"/>
      <c r="I13" s="31">
        <f>ROUNDUP('1-й лист'!J22/2,0)</f>
        <v>0</v>
      </c>
      <c r="J13" s="31"/>
    </row>
    <row r="14" spans="1:10" ht="22.5" customHeight="1">
      <c r="A14" s="13">
        <v>9</v>
      </c>
      <c r="B14" s="25" t="s">
        <v>27</v>
      </c>
      <c r="C14" s="31">
        <f>ROUNDUP('1-й лист'!G23/2,0)</f>
        <v>0</v>
      </c>
      <c r="D14" s="31"/>
      <c r="E14" s="31">
        <f>ROUNDUP('1-й лист'!H23/2,0)</f>
        <v>5</v>
      </c>
      <c r="F14" s="30" t="s">
        <v>119</v>
      </c>
      <c r="G14" s="31">
        <f>ROUNDUP('1-й лист'!I23/2,0)</f>
        <v>0</v>
      </c>
      <c r="H14" s="31"/>
      <c r="I14" s="31">
        <f>ROUNDUP('1-й лист'!J23/2,0)</f>
        <v>0</v>
      </c>
      <c r="J14" s="31"/>
    </row>
    <row r="15" spans="1:10" ht="24" customHeight="1">
      <c r="A15" s="7">
        <v>10</v>
      </c>
      <c r="B15" s="25" t="s">
        <v>28</v>
      </c>
      <c r="C15" s="31">
        <f>ROUNDUP('1-й лист'!G24/2,0)</f>
        <v>0</v>
      </c>
      <c r="D15" s="31"/>
      <c r="E15" s="31">
        <f>ROUNDUP('1-й лист'!H24/2,0)</f>
        <v>2</v>
      </c>
      <c r="F15" s="30" t="s">
        <v>119</v>
      </c>
      <c r="G15" s="31">
        <f>ROUNDUP('1-й лист'!I24/2,0)</f>
        <v>0</v>
      </c>
      <c r="H15" s="31"/>
      <c r="I15" s="31">
        <f>ROUNDUP('1-й лист'!J24/2,0)</f>
        <v>0</v>
      </c>
      <c r="J15" s="31"/>
    </row>
    <row r="16" spans="1:10" ht="18.75" customHeight="1">
      <c r="A16" s="7">
        <v>11</v>
      </c>
      <c r="B16" s="25" t="s">
        <v>29</v>
      </c>
      <c r="C16" s="31">
        <f>ROUNDUP('1-й лист'!G25/2,0)</f>
        <v>0</v>
      </c>
      <c r="D16" s="31"/>
      <c r="E16" s="31">
        <f>ROUNDUP('1-й лист'!H25/2,0)</f>
        <v>16</v>
      </c>
      <c r="F16" s="30" t="s">
        <v>119</v>
      </c>
      <c r="G16" s="31">
        <f>ROUNDUP('1-й лист'!I25/2,0)</f>
        <v>0</v>
      </c>
      <c r="H16" s="31"/>
      <c r="I16" s="31">
        <f>ROUNDUP('1-й лист'!J25/2,0)</f>
        <v>0</v>
      </c>
      <c r="J16" s="31"/>
    </row>
    <row r="17" spans="1:10" ht="20.25" customHeight="1">
      <c r="A17" s="7">
        <v>12</v>
      </c>
      <c r="B17" s="25" t="s">
        <v>30</v>
      </c>
      <c r="C17" s="31">
        <f>ROUNDUP('1-й лист'!G26/2,0)</f>
        <v>2</v>
      </c>
      <c r="D17" s="30" t="s">
        <v>119</v>
      </c>
      <c r="E17" s="31">
        <f>ROUNDUP('1-й лист'!H26/2,0)</f>
        <v>3</v>
      </c>
      <c r="F17" s="30" t="s">
        <v>119</v>
      </c>
      <c r="G17" s="31">
        <f>ROUNDUP('1-й лист'!I26/2,0)</f>
        <v>0</v>
      </c>
      <c r="H17" s="31"/>
      <c r="I17" s="31">
        <f>ROUNDUP('1-й лист'!J26/2,0)</f>
        <v>0</v>
      </c>
      <c r="J17" s="31"/>
    </row>
    <row r="18" spans="1:10" ht="19.5" customHeight="1">
      <c r="A18" s="7">
        <v>13</v>
      </c>
      <c r="B18" s="25" t="s">
        <v>31</v>
      </c>
      <c r="C18" s="31">
        <f>ROUNDUP('1-й лист'!G27/2,0)</f>
        <v>6</v>
      </c>
      <c r="D18" s="30" t="s">
        <v>119</v>
      </c>
      <c r="E18" s="31">
        <f>ROUNDUP('1-й лист'!H27/2,0)</f>
        <v>19</v>
      </c>
      <c r="F18" s="30" t="s">
        <v>119</v>
      </c>
      <c r="G18" s="31">
        <f>ROUNDUP('1-й лист'!I27/2,0)</f>
        <v>4</v>
      </c>
      <c r="H18" s="30" t="s">
        <v>119</v>
      </c>
      <c r="I18" s="31">
        <f>ROUNDUP('1-й лист'!J27/2,0)</f>
        <v>6</v>
      </c>
      <c r="J18" s="30" t="s">
        <v>119</v>
      </c>
    </row>
    <row r="19" spans="1:10" ht="21" customHeight="1">
      <c r="A19" s="7">
        <v>14</v>
      </c>
      <c r="B19" s="25" t="s">
        <v>32</v>
      </c>
      <c r="C19" s="31">
        <f>ROUNDUP('1-й лист'!G28/2,0)</f>
        <v>5</v>
      </c>
      <c r="D19" s="30" t="s">
        <v>119</v>
      </c>
      <c r="E19" s="31">
        <f>ROUNDUP('1-й лист'!H28/2,0)</f>
        <v>12</v>
      </c>
      <c r="F19" s="30" t="s">
        <v>119</v>
      </c>
      <c r="G19" s="31">
        <f>ROUNDUP('1-й лист'!I28/2,0)</f>
        <v>2</v>
      </c>
      <c r="H19" s="30" t="s">
        <v>119</v>
      </c>
      <c r="I19" s="31">
        <f>ROUNDUP('1-й лист'!J28/2,0)</f>
        <v>11</v>
      </c>
      <c r="J19" s="30" t="s">
        <v>119</v>
      </c>
    </row>
    <row r="20" spans="1:10" ht="24" customHeight="1">
      <c r="A20" s="13">
        <v>15</v>
      </c>
      <c r="B20" s="25" t="s">
        <v>33</v>
      </c>
      <c r="C20" s="31">
        <f>ROUNDUP('1-й лист'!G29/2,0)</f>
        <v>2</v>
      </c>
      <c r="D20" s="30" t="s">
        <v>119</v>
      </c>
      <c r="E20" s="31">
        <f>ROUNDUP('1-й лист'!H29/2,0)</f>
        <v>4</v>
      </c>
      <c r="F20" s="30" t="s">
        <v>119</v>
      </c>
      <c r="G20" s="31">
        <f>ROUNDUP('1-й лист'!I29/2,0)</f>
        <v>1</v>
      </c>
      <c r="H20" s="30" t="s">
        <v>119</v>
      </c>
      <c r="I20" s="31">
        <f>ROUNDUP('1-й лист'!J29/2,0)</f>
        <v>2</v>
      </c>
      <c r="J20" s="30" t="s">
        <v>119</v>
      </c>
    </row>
    <row r="21" spans="1:10" ht="22.5" customHeight="1">
      <c r="A21" s="13">
        <v>16</v>
      </c>
      <c r="B21" s="25" t="s">
        <v>34</v>
      </c>
      <c r="C21" s="31">
        <f>ROUNDUP('1-й лист'!G30/2,0)</f>
        <v>10</v>
      </c>
      <c r="D21" s="30" t="s">
        <v>119</v>
      </c>
      <c r="E21" s="31">
        <f>ROUNDUP('1-й лист'!H30/2,0)</f>
        <v>27</v>
      </c>
      <c r="F21" s="30" t="s">
        <v>119</v>
      </c>
      <c r="G21" s="31">
        <f>ROUNDUP('1-й лист'!I30/2,0)</f>
        <v>3</v>
      </c>
      <c r="H21" s="30" t="s">
        <v>119</v>
      </c>
      <c r="I21" s="31">
        <f>ROUNDUP('1-й лист'!J30/2,0)</f>
        <v>11</v>
      </c>
      <c r="J21" s="30" t="s">
        <v>119</v>
      </c>
    </row>
    <row r="22" spans="1:10" ht="20.25" customHeight="1">
      <c r="A22" s="13">
        <v>17</v>
      </c>
      <c r="B22" s="25" t="s">
        <v>35</v>
      </c>
      <c r="C22" s="31">
        <f>ROUNDUP('1-й лист'!G31/2,0)</f>
        <v>4</v>
      </c>
      <c r="D22" s="30" t="s">
        <v>119</v>
      </c>
      <c r="E22" s="31">
        <f>ROUNDUP('1-й лист'!H31/2,0)</f>
        <v>14</v>
      </c>
      <c r="F22" s="30" t="s">
        <v>119</v>
      </c>
      <c r="G22" s="31">
        <f>ROUNDUP('1-й лист'!I31/2,0)</f>
        <v>2</v>
      </c>
      <c r="H22" s="30" t="s">
        <v>119</v>
      </c>
      <c r="I22" s="31">
        <f>ROUNDUP('1-й лист'!J31/2,0)</f>
        <v>9</v>
      </c>
      <c r="J22" s="30" t="s">
        <v>119</v>
      </c>
    </row>
    <row r="23" spans="1:10" ht="23.25" customHeight="1">
      <c r="A23" s="13">
        <v>18</v>
      </c>
      <c r="B23" s="25" t="s">
        <v>36</v>
      </c>
      <c r="C23" s="31">
        <f>ROUNDUP('1-й лист'!G32/2,0)</f>
        <v>4</v>
      </c>
      <c r="D23" s="30" t="s">
        <v>119</v>
      </c>
      <c r="E23" s="31">
        <f>ROUNDUP('1-й лист'!H32/2,0)</f>
        <v>10</v>
      </c>
      <c r="F23" s="30" t="s">
        <v>119</v>
      </c>
      <c r="G23" s="31">
        <f>ROUNDUP('1-й лист'!I32/2,0)</f>
        <v>3</v>
      </c>
      <c r="H23" s="30" t="s">
        <v>119</v>
      </c>
      <c r="I23" s="31">
        <f>ROUNDUP('1-й лист'!J32/2,0)</f>
        <v>2</v>
      </c>
      <c r="J23" s="30" t="s">
        <v>119</v>
      </c>
    </row>
    <row r="24" spans="1:10" ht="21.75" customHeight="1">
      <c r="A24" s="7">
        <v>19</v>
      </c>
      <c r="B24" s="25" t="s">
        <v>37</v>
      </c>
      <c r="C24" s="31">
        <f>ROUNDUP('1-й лист'!G33/2,0)</f>
        <v>14</v>
      </c>
      <c r="D24" s="30" t="s">
        <v>119</v>
      </c>
      <c r="E24" s="31">
        <f>ROUNDUP('1-й лист'!H33/2,0)</f>
        <v>5</v>
      </c>
      <c r="F24" s="30" t="s">
        <v>119</v>
      </c>
      <c r="G24" s="31">
        <f>ROUNDUP('1-й лист'!I33/2,0)</f>
        <v>7</v>
      </c>
      <c r="H24" s="30" t="s">
        <v>119</v>
      </c>
      <c r="I24" s="31">
        <f>ROUNDUP('1-й лист'!J33/2,0)</f>
        <v>15</v>
      </c>
      <c r="J24" s="30" t="s">
        <v>119</v>
      </c>
    </row>
    <row r="25" spans="1:10" ht="21" customHeight="1">
      <c r="A25" s="7">
        <v>20</v>
      </c>
      <c r="B25" s="25" t="s">
        <v>38</v>
      </c>
      <c r="C25" s="31">
        <f>ROUNDUP('1-й лист'!G34/2,0)</f>
        <v>2</v>
      </c>
      <c r="D25" s="30" t="s">
        <v>120</v>
      </c>
      <c r="E25" s="31">
        <f>ROUNDUP('1-й лист'!H34/2,0)</f>
        <v>2</v>
      </c>
      <c r="F25" s="30" t="s">
        <v>120</v>
      </c>
      <c r="G25" s="31">
        <f>ROUNDUP('1-й лист'!I34/2,0)</f>
        <v>1</v>
      </c>
      <c r="H25" s="30" t="s">
        <v>120</v>
      </c>
      <c r="I25" s="31">
        <f>ROUNDUP('1-й лист'!J34/2,0)</f>
        <v>1</v>
      </c>
      <c r="J25" s="30" t="s">
        <v>120</v>
      </c>
    </row>
    <row r="26" spans="1:10" ht="24.75" customHeight="1">
      <c r="A26" s="7">
        <v>21</v>
      </c>
      <c r="B26" s="25" t="s">
        <v>39</v>
      </c>
      <c r="C26" s="31">
        <f>ROUNDUP('1-й лист'!G35/2,0)</f>
        <v>7</v>
      </c>
      <c r="D26" s="30" t="s">
        <v>120</v>
      </c>
      <c r="E26" s="31">
        <f>ROUNDUP('1-й лист'!H35/2,0)</f>
        <v>27</v>
      </c>
      <c r="F26" s="30" t="s">
        <v>120</v>
      </c>
      <c r="G26" s="31">
        <f>ROUNDUP('1-й лист'!I35/2,0)</f>
        <v>4</v>
      </c>
      <c r="H26" s="30" t="s">
        <v>120</v>
      </c>
      <c r="I26" s="31">
        <f>ROUNDUP('1-й лист'!J35/2,0)</f>
        <v>6</v>
      </c>
      <c r="J26" s="30" t="s">
        <v>120</v>
      </c>
    </row>
    <row r="27" spans="1:10" ht="21.75" customHeight="1">
      <c r="A27" s="7">
        <v>22</v>
      </c>
      <c r="B27" s="25" t="s">
        <v>40</v>
      </c>
      <c r="C27" s="31">
        <f>ROUNDUP('1-й лист'!G36/2,0)</f>
        <v>8</v>
      </c>
      <c r="D27" s="30" t="s">
        <v>120</v>
      </c>
      <c r="E27" s="31">
        <f>ROUNDUP('1-й лист'!H36/2,0)</f>
        <v>27</v>
      </c>
      <c r="F27" s="30" t="s">
        <v>120</v>
      </c>
      <c r="G27" s="31">
        <f>ROUNDUP('1-й лист'!I36/2,0)</f>
        <v>3</v>
      </c>
      <c r="H27" s="30" t="s">
        <v>120</v>
      </c>
      <c r="I27" s="31">
        <f>ROUNDUP('1-й лист'!J36/2,0)</f>
        <v>9</v>
      </c>
      <c r="J27" s="30" t="s">
        <v>120</v>
      </c>
    </row>
    <row r="28" spans="1:10" ht="21.75" customHeight="1">
      <c r="A28" s="7">
        <v>23</v>
      </c>
      <c r="B28" s="25" t="s">
        <v>41</v>
      </c>
      <c r="C28" s="31">
        <f>ROUNDUP('1-й лист'!G37/2,0)</f>
        <v>7</v>
      </c>
      <c r="D28" s="30" t="s">
        <v>120</v>
      </c>
      <c r="E28" s="31">
        <f>ROUNDUP('1-й лист'!H37/2,0)</f>
        <v>34</v>
      </c>
      <c r="F28" s="30" t="s">
        <v>120</v>
      </c>
      <c r="G28" s="31">
        <f>ROUNDUP('1-й лист'!I37/2,0)</f>
        <v>5</v>
      </c>
      <c r="H28" s="30" t="s">
        <v>120</v>
      </c>
      <c r="I28" s="31">
        <f>ROUNDUP('1-й лист'!J37/2,0)</f>
        <v>8</v>
      </c>
      <c r="J28" s="30" t="s">
        <v>120</v>
      </c>
    </row>
    <row r="29" spans="1:10" ht="21" customHeight="1">
      <c r="A29" s="13">
        <v>24</v>
      </c>
      <c r="B29" s="25" t="s">
        <v>42</v>
      </c>
      <c r="C29" s="31">
        <f>ROUNDUP('1-й лист'!G38/2,0)</f>
        <v>10</v>
      </c>
      <c r="D29" s="30" t="s">
        <v>120</v>
      </c>
      <c r="E29" s="31">
        <f>ROUNDUP('1-й лист'!H38/2,0)</f>
        <v>41</v>
      </c>
      <c r="F29" s="30" t="s">
        <v>120</v>
      </c>
      <c r="G29" s="31">
        <f>ROUNDUP('1-й лист'!I38/2,0)</f>
        <v>3</v>
      </c>
      <c r="H29" s="30" t="s">
        <v>120</v>
      </c>
      <c r="I29" s="31">
        <f>ROUNDUP('1-й лист'!J38/2,0)</f>
        <v>22</v>
      </c>
      <c r="J29" s="30" t="s">
        <v>120</v>
      </c>
    </row>
    <row r="30" spans="1:10" ht="20.25" customHeight="1">
      <c r="A30" s="13">
        <v>25</v>
      </c>
      <c r="B30" s="25" t="s">
        <v>43</v>
      </c>
      <c r="C30" s="31">
        <f>ROUNDUP('1-й лист'!G39/2,0)</f>
        <v>13</v>
      </c>
      <c r="D30" s="30" t="s">
        <v>120</v>
      </c>
      <c r="E30" s="31">
        <f>ROUNDUP('1-й лист'!H39/2,0)</f>
        <v>17</v>
      </c>
      <c r="F30" s="30" t="s">
        <v>120</v>
      </c>
      <c r="G30" s="31">
        <f>ROUNDUP('1-й лист'!I39/2,0)</f>
        <v>2</v>
      </c>
      <c r="H30" s="30" t="s">
        <v>120</v>
      </c>
      <c r="I30" s="31">
        <f>ROUNDUP('1-й лист'!J39/2,0)</f>
        <v>23</v>
      </c>
      <c r="J30" s="30" t="s">
        <v>120</v>
      </c>
    </row>
    <row r="31" spans="1:10" ht="22.5" customHeight="1">
      <c r="A31" s="13">
        <v>26</v>
      </c>
      <c r="B31" s="25" t="s">
        <v>44</v>
      </c>
      <c r="C31" s="31">
        <f>ROUNDUP('1-й лист'!G40/2,0)</f>
        <v>8</v>
      </c>
      <c r="D31" s="30" t="s">
        <v>120</v>
      </c>
      <c r="E31" s="31">
        <f>ROUNDUP('1-й лист'!H40/2,0)</f>
        <v>45</v>
      </c>
      <c r="F31" s="30" t="s">
        <v>120</v>
      </c>
      <c r="G31" s="31">
        <f>ROUNDUP('1-й лист'!I40/2,0)</f>
        <v>7</v>
      </c>
      <c r="H31" s="30" t="s">
        <v>121</v>
      </c>
      <c r="I31" s="31">
        <f>ROUNDUP('1-й лист'!J40/2,0)</f>
        <v>22</v>
      </c>
      <c r="J31" s="30" t="s">
        <v>121</v>
      </c>
    </row>
    <row r="32" spans="1:10" ht="21.75" customHeight="1">
      <c r="A32" s="13">
        <v>27</v>
      </c>
      <c r="B32" s="25" t="s">
        <v>45</v>
      </c>
      <c r="C32" s="31">
        <f>ROUNDUP('1-й лист'!G41/2,0)</f>
        <v>2</v>
      </c>
      <c r="D32" s="7" t="s">
        <v>120</v>
      </c>
      <c r="E32" s="31">
        <f>ROUNDUP('1-й лист'!H41/2,0)</f>
        <v>3</v>
      </c>
      <c r="F32" s="7" t="s">
        <v>120</v>
      </c>
      <c r="G32" s="31">
        <f>ROUNDUP('1-й лист'!I41/2,0)</f>
        <v>1</v>
      </c>
      <c r="H32" s="7" t="s">
        <v>120</v>
      </c>
      <c r="I32" s="31">
        <f>ROUNDUP('1-й лист'!J41/2,0)</f>
        <v>6</v>
      </c>
      <c r="J32" s="7" t="s">
        <v>120</v>
      </c>
    </row>
    <row r="33" spans="1:10" ht="22.5" customHeight="1">
      <c r="A33" s="7">
        <v>28</v>
      </c>
      <c r="B33" s="25" t="s">
        <v>46</v>
      </c>
      <c r="C33" s="31">
        <f>ROUNDUP('1-й лист'!G42/2,0)</f>
        <v>2</v>
      </c>
      <c r="D33" s="30" t="s">
        <v>120</v>
      </c>
      <c r="E33" s="31">
        <f>ROUNDUP('1-й лист'!H42/2,0)</f>
        <v>2</v>
      </c>
      <c r="F33" s="30" t="s">
        <v>120</v>
      </c>
      <c r="G33" s="31">
        <f>ROUNDUP('1-й лист'!I42/2,0)</f>
        <v>1</v>
      </c>
      <c r="H33" s="7" t="s">
        <v>120</v>
      </c>
      <c r="I33" s="31">
        <f>ROUNDUP('1-й лист'!J42/2,0)</f>
        <v>2</v>
      </c>
      <c r="J33" s="7" t="s">
        <v>120</v>
      </c>
    </row>
    <row r="34" spans="1:10" ht="21" customHeight="1">
      <c r="A34" s="7">
        <v>29</v>
      </c>
      <c r="B34" s="25" t="s">
        <v>47</v>
      </c>
      <c r="C34" s="31">
        <f>ROUNDUP('1-й лист'!G43/2,0)</f>
        <v>0</v>
      </c>
      <c r="D34" s="31"/>
      <c r="E34" s="31">
        <f>ROUNDUP('1-й лист'!H43/2,0)</f>
        <v>2</v>
      </c>
      <c r="F34" s="7" t="s">
        <v>120</v>
      </c>
      <c r="G34" s="31">
        <f>ROUNDUP('1-й лист'!I43/2,0)</f>
        <v>0</v>
      </c>
      <c r="H34" s="31"/>
      <c r="I34" s="31">
        <f>ROUNDUP('1-й лист'!J43/2,0)</f>
        <v>0</v>
      </c>
      <c r="J34" s="31"/>
    </row>
    <row r="35" spans="1:10" ht="21" customHeight="1">
      <c r="A35" s="7">
        <v>30</v>
      </c>
      <c r="B35" s="25" t="s">
        <v>48</v>
      </c>
      <c r="C35" s="31">
        <f>ROUNDUP('1-й лист'!G44/2,0)</f>
        <v>2</v>
      </c>
      <c r="D35" s="7" t="s">
        <v>120</v>
      </c>
      <c r="E35" s="31">
        <f>ROUNDUP('1-й лист'!H44/2,0)</f>
        <v>2</v>
      </c>
      <c r="F35" s="7" t="s">
        <v>120</v>
      </c>
      <c r="G35" s="31">
        <f>ROUNDUP('1-й лист'!I44/2,0)</f>
        <v>0</v>
      </c>
      <c r="H35" s="31"/>
      <c r="I35" s="31">
        <f>ROUNDUP('1-й лист'!J44/2,0)</f>
        <v>0</v>
      </c>
      <c r="J35" s="31"/>
    </row>
    <row r="36" spans="1:10" ht="23.25" customHeight="1">
      <c r="A36" s="7">
        <v>31</v>
      </c>
      <c r="B36" s="25" t="s">
        <v>49</v>
      </c>
      <c r="C36" s="31">
        <f>ROUNDUP('1-й лист'!G45/2,0)</f>
        <v>8</v>
      </c>
      <c r="D36" s="7" t="s">
        <v>120</v>
      </c>
      <c r="E36" s="31">
        <f>ROUNDUP('1-й лист'!H45/2,0)</f>
        <v>34</v>
      </c>
      <c r="F36" s="7" t="s">
        <v>120</v>
      </c>
      <c r="G36" s="31">
        <f>ROUNDUP('1-й лист'!I45/2,0)</f>
        <v>6</v>
      </c>
      <c r="H36" s="7" t="s">
        <v>120</v>
      </c>
      <c r="I36" s="31">
        <f>ROUNDUP('1-й лист'!J45/2,0)</f>
        <v>9</v>
      </c>
      <c r="J36" s="7" t="s">
        <v>120</v>
      </c>
    </row>
    <row r="37" spans="1:10" ht="21" customHeight="1">
      <c r="A37" s="7">
        <v>32</v>
      </c>
      <c r="B37" s="25" t="s">
        <v>50</v>
      </c>
      <c r="C37" s="31">
        <f>ROUNDUP('1-й лист'!G46/2,0)</f>
        <v>4</v>
      </c>
      <c r="D37" s="7" t="s">
        <v>120</v>
      </c>
      <c r="E37" s="31">
        <f>ROUNDUP('1-й лист'!H46/2,0)</f>
        <v>15</v>
      </c>
      <c r="F37" s="7" t="s">
        <v>120</v>
      </c>
      <c r="G37" s="31">
        <f>ROUNDUP('1-й лист'!I46/2,0)</f>
        <v>2</v>
      </c>
      <c r="H37" s="7" t="s">
        <v>120</v>
      </c>
      <c r="I37" s="31">
        <f>ROUNDUP('1-й лист'!J46/2,0)</f>
        <v>3</v>
      </c>
      <c r="J37" s="7" t="s">
        <v>120</v>
      </c>
    </row>
    <row r="38" spans="1:10" ht="19.5" customHeight="1">
      <c r="A38" s="13">
        <v>33</v>
      </c>
      <c r="B38" s="25" t="s">
        <v>51</v>
      </c>
      <c r="C38" s="31">
        <f>ROUNDUP('1-й лист'!G47/2,0)</f>
        <v>2</v>
      </c>
      <c r="D38" s="7" t="s">
        <v>120</v>
      </c>
      <c r="E38" s="31">
        <f>ROUNDUP('1-й лист'!H47/2,0)</f>
        <v>2</v>
      </c>
      <c r="F38" s="7" t="s">
        <v>120</v>
      </c>
      <c r="G38" s="31">
        <f>ROUNDUP('1-й лист'!I47/2,0)</f>
        <v>2</v>
      </c>
      <c r="H38" s="7" t="s">
        <v>120</v>
      </c>
      <c r="I38" s="31">
        <f>ROUNDUP('1-й лист'!J47/2,0)</f>
        <v>1</v>
      </c>
      <c r="J38" s="7" t="s">
        <v>120</v>
      </c>
    </row>
    <row r="39" spans="1:10" ht="21" customHeight="1">
      <c r="A39" s="13">
        <v>34</v>
      </c>
      <c r="B39" s="25" t="s">
        <v>52</v>
      </c>
      <c r="C39" s="31">
        <f>ROUNDUP('1-й лист'!G48/2,0)</f>
        <v>25</v>
      </c>
      <c r="D39" s="7" t="s">
        <v>120</v>
      </c>
      <c r="E39" s="31">
        <f>ROUNDUP('1-й лист'!H48/2,0)</f>
        <v>63</v>
      </c>
      <c r="F39" s="7" t="s">
        <v>120</v>
      </c>
      <c r="G39" s="31">
        <f>ROUNDUP('1-й лист'!I48/2,0)</f>
        <v>3</v>
      </c>
      <c r="H39" s="7" t="s">
        <v>120</v>
      </c>
      <c r="I39" s="31">
        <f>ROUNDUP('1-й лист'!J48/2,0)</f>
        <v>45</v>
      </c>
      <c r="J39" s="7" t="s">
        <v>120</v>
      </c>
    </row>
    <row r="40" spans="1:10" ht="18.75" customHeight="1">
      <c r="A40" s="13">
        <v>35</v>
      </c>
      <c r="B40" s="25" t="s">
        <v>53</v>
      </c>
      <c r="C40" s="31">
        <f>ROUNDUP('1-й лист'!G49/2,0)</f>
        <v>3</v>
      </c>
      <c r="D40" s="7" t="s">
        <v>120</v>
      </c>
      <c r="E40" s="31">
        <f>ROUNDUP('1-й лист'!H49/2,0)</f>
        <v>12</v>
      </c>
      <c r="F40" s="7" t="s">
        <v>120</v>
      </c>
      <c r="G40" s="31">
        <f>ROUNDUP('1-й лист'!I49/2,0)</f>
        <v>2</v>
      </c>
      <c r="H40" s="7" t="s">
        <v>120</v>
      </c>
      <c r="I40" s="31">
        <f>ROUNDUP('1-й лист'!J49/2,0)</f>
        <v>2</v>
      </c>
      <c r="J40" s="7" t="s">
        <v>120</v>
      </c>
    </row>
    <row r="41" spans="1:10" ht="22.5" customHeight="1">
      <c r="A41" s="13">
        <v>36</v>
      </c>
      <c r="B41" s="25" t="s">
        <v>54</v>
      </c>
      <c r="C41" s="31">
        <f>ROUNDUP('1-й лист'!G50/2,0)</f>
        <v>0</v>
      </c>
      <c r="D41" s="31"/>
      <c r="E41" s="31">
        <f>ROUNDUP('1-й лист'!H50/2,0)</f>
        <v>20</v>
      </c>
      <c r="F41" s="7" t="s">
        <v>120</v>
      </c>
      <c r="G41" s="31">
        <f>ROUNDUP('1-й лист'!I50/2,0)</f>
        <v>1</v>
      </c>
      <c r="H41" s="7" t="s">
        <v>120</v>
      </c>
      <c r="I41" s="31">
        <f>ROUNDUP('1-й лист'!J50/2,0)</f>
        <v>0</v>
      </c>
      <c r="J41" s="31"/>
    </row>
    <row r="42" spans="1:10" ht="21" customHeight="1">
      <c r="A42" s="7">
        <v>37</v>
      </c>
      <c r="B42" s="25" t="s">
        <v>55</v>
      </c>
      <c r="C42" s="31">
        <f>ROUNDUP('1-й лист'!G51/2,0)</f>
        <v>0</v>
      </c>
      <c r="D42" s="31"/>
      <c r="E42" s="31">
        <f>ROUNDUP('1-й лист'!H51/2,0)</f>
        <v>13</v>
      </c>
      <c r="F42" s="7" t="s">
        <v>120</v>
      </c>
      <c r="G42" s="31">
        <f>ROUNDUP('1-й лист'!I51/2,0)</f>
        <v>2</v>
      </c>
      <c r="H42" s="7" t="s">
        <v>120</v>
      </c>
      <c r="I42" s="31">
        <f>ROUNDUP('1-й лист'!J51/2,0)</f>
        <v>0</v>
      </c>
      <c r="J42" s="31"/>
    </row>
    <row r="43" spans="1:10" ht="18.75" customHeight="1">
      <c r="A43" s="7">
        <v>38</v>
      </c>
      <c r="B43" s="25" t="s">
        <v>56</v>
      </c>
      <c r="C43" s="31">
        <f>ROUNDUP('1-й лист'!G52/2,0)</f>
        <v>0</v>
      </c>
      <c r="D43" s="31"/>
      <c r="E43" s="31">
        <f>ROUNDUP('1-й лист'!H52/2,0)</f>
        <v>34</v>
      </c>
      <c r="F43" s="7" t="s">
        <v>120</v>
      </c>
      <c r="G43" s="31">
        <f>ROUNDUP('1-й лист'!I52/2,0)</f>
        <v>2</v>
      </c>
      <c r="H43" s="7" t="s">
        <v>120</v>
      </c>
      <c r="I43" s="31">
        <f>ROUNDUP('1-й лист'!J52/2,0)</f>
        <v>0</v>
      </c>
      <c r="J43" s="31"/>
    </row>
    <row r="44" spans="1:10" ht="19.5" customHeight="1">
      <c r="A44" s="7">
        <v>39</v>
      </c>
      <c r="B44" s="25" t="s">
        <v>57</v>
      </c>
      <c r="C44" s="31">
        <f>ROUNDUP('1-й лист'!G53/2,0)</f>
        <v>0</v>
      </c>
      <c r="D44" s="31"/>
      <c r="E44" s="31">
        <f>ROUNDUP('1-й лист'!H53/2,0)</f>
        <v>19</v>
      </c>
      <c r="F44" s="7" t="s">
        <v>122</v>
      </c>
      <c r="G44" s="31">
        <f>ROUNDUP('1-й лист'!I53/2,0)</f>
        <v>3</v>
      </c>
      <c r="H44" s="7" t="s">
        <v>120</v>
      </c>
      <c r="I44" s="31">
        <f>ROUNDUP('1-й лист'!J53/2,0)</f>
        <v>0</v>
      </c>
      <c r="J44" s="31"/>
    </row>
    <row r="45" spans="1:10" ht="21" customHeight="1">
      <c r="A45" s="7">
        <v>40</v>
      </c>
      <c r="B45" s="25" t="s">
        <v>58</v>
      </c>
      <c r="C45" s="31">
        <f>ROUNDUP('1-й лист'!G54/2,0)</f>
        <v>0</v>
      </c>
      <c r="D45" s="31"/>
      <c r="E45" s="31">
        <f>ROUNDUP('1-й лист'!H54/2,0)</f>
        <v>29</v>
      </c>
      <c r="F45" s="7" t="s">
        <v>120</v>
      </c>
      <c r="G45" s="31">
        <f>ROUNDUP('1-й лист'!I54/2,0)</f>
        <v>3</v>
      </c>
      <c r="H45" s="7" t="s">
        <v>120</v>
      </c>
      <c r="I45" s="31">
        <f>ROUNDUP('1-й лист'!J54/2,0)</f>
        <v>0</v>
      </c>
      <c r="J45" s="31"/>
    </row>
    <row r="46" spans="1:10" ht="18.75" customHeight="1">
      <c r="A46" s="7">
        <v>41</v>
      </c>
      <c r="B46" s="25" t="s">
        <v>59</v>
      </c>
      <c r="C46" s="31">
        <f>ROUNDUP('1-й лист'!G55/2,0)</f>
        <v>0</v>
      </c>
      <c r="D46" s="31"/>
      <c r="E46" s="31">
        <f>ROUNDUP('1-й лист'!H55/2,0)</f>
        <v>31</v>
      </c>
      <c r="F46" s="7" t="s">
        <v>120</v>
      </c>
      <c r="G46" s="31">
        <f>ROUNDUP('1-й лист'!I55/2,0)</f>
        <v>2</v>
      </c>
      <c r="H46" s="7" t="s">
        <v>120</v>
      </c>
      <c r="I46" s="31">
        <f>ROUNDUP('1-й лист'!J55/2,0)</f>
        <v>0</v>
      </c>
      <c r="J46" s="31"/>
    </row>
    <row r="47" spans="1:10" ht="24" customHeight="1">
      <c r="A47" s="13">
        <v>42</v>
      </c>
      <c r="B47" s="25" t="s">
        <v>60</v>
      </c>
      <c r="C47" s="31">
        <f>ROUNDUP('1-й лист'!G56/2,0)</f>
        <v>0</v>
      </c>
      <c r="D47" s="31"/>
      <c r="E47" s="31">
        <f>ROUNDUP('1-й лист'!H56/2,0)</f>
        <v>33</v>
      </c>
      <c r="F47" s="7" t="s">
        <v>120</v>
      </c>
      <c r="G47" s="31">
        <f>ROUNDUP('1-й лист'!I56/2,0)</f>
        <v>4</v>
      </c>
      <c r="H47" s="7" t="s">
        <v>120</v>
      </c>
      <c r="I47" s="31">
        <f>ROUNDUP('1-й лист'!J56/2,0)</f>
        <v>0</v>
      </c>
      <c r="J47" s="31"/>
    </row>
    <row r="48" spans="1:10" ht="25.5" customHeight="1">
      <c r="A48" s="13">
        <v>43</v>
      </c>
      <c r="B48" s="25" t="s">
        <v>61</v>
      </c>
      <c r="C48" s="31">
        <f>ROUNDUP('1-й лист'!G57/2,0)</f>
        <v>0</v>
      </c>
      <c r="D48" s="31"/>
      <c r="E48" s="31">
        <f>ROUNDUP('1-й лист'!H57/2,0)</f>
        <v>51</v>
      </c>
      <c r="F48" s="7" t="s">
        <v>120</v>
      </c>
      <c r="G48" s="31">
        <f>ROUNDUP('1-й лист'!I57/2,0)</f>
        <v>0</v>
      </c>
      <c r="H48" s="31"/>
      <c r="I48" s="31">
        <f>ROUNDUP('1-й лист'!J57/2,0)</f>
        <v>0</v>
      </c>
      <c r="J48" s="31"/>
    </row>
    <row r="49" spans="1:10" ht="21.75" customHeight="1">
      <c r="A49" s="13">
        <v>44</v>
      </c>
      <c r="B49" s="25" t="s">
        <v>62</v>
      </c>
      <c r="C49" s="31">
        <f>ROUNDUP('1-й лист'!G58/2,0)</f>
        <v>0</v>
      </c>
      <c r="D49" s="31"/>
      <c r="E49" s="31">
        <f>ROUNDUP('1-й лист'!H58/2,0)</f>
        <v>13</v>
      </c>
      <c r="F49" s="7" t="s">
        <v>120</v>
      </c>
      <c r="G49" s="31">
        <f>ROUNDUP('1-й лист'!I58/2,0)</f>
        <v>0</v>
      </c>
      <c r="H49" s="31"/>
      <c r="I49" s="31">
        <f>ROUNDUP('1-й лист'!J58/2,0)</f>
        <v>0</v>
      </c>
      <c r="J49" s="31"/>
    </row>
    <row r="50" spans="1:10" ht="21.75" customHeight="1">
      <c r="A50" s="13">
        <v>45</v>
      </c>
      <c r="B50" s="25" t="s">
        <v>63</v>
      </c>
      <c r="C50" s="31">
        <f>ROUNDUP('1-й лист'!G59/2,0)</f>
        <v>2</v>
      </c>
      <c r="D50" s="7" t="s">
        <v>120</v>
      </c>
      <c r="E50" s="31">
        <f>ROUNDUP('1-й лист'!H59/2,0)</f>
        <v>29</v>
      </c>
      <c r="F50" s="7" t="s">
        <v>120</v>
      </c>
      <c r="G50" s="31">
        <f>ROUNDUP('1-й лист'!I59/2,0)</f>
        <v>3</v>
      </c>
      <c r="H50" s="7" t="s">
        <v>120</v>
      </c>
      <c r="I50" s="31">
        <f>ROUNDUP('1-й лист'!J59/2,0)</f>
        <v>83</v>
      </c>
      <c r="J50" s="7" t="s">
        <v>120</v>
      </c>
    </row>
    <row r="51" spans="1:10" ht="21.75" customHeight="1">
      <c r="A51" s="7">
        <v>46</v>
      </c>
      <c r="B51" s="25" t="s">
        <v>64</v>
      </c>
      <c r="C51" s="31">
        <f>ROUNDUP('1-й лист'!G60/2,0)</f>
        <v>0</v>
      </c>
      <c r="D51" s="31"/>
      <c r="E51" s="31">
        <f>ROUNDUP('1-й лист'!H60/2,0)</f>
        <v>10</v>
      </c>
      <c r="F51" s="7" t="s">
        <v>120</v>
      </c>
      <c r="G51" s="31">
        <f>ROUNDUP('1-й лист'!I60/2,0)</f>
        <v>1</v>
      </c>
      <c r="H51" s="7" t="s">
        <v>120</v>
      </c>
      <c r="I51" s="31">
        <f>ROUNDUP('1-й лист'!J60/2,0)</f>
        <v>9</v>
      </c>
      <c r="J51" s="7" t="s">
        <v>120</v>
      </c>
    </row>
    <row r="52" spans="1:10" ht="21" customHeight="1">
      <c r="A52" s="7">
        <v>47</v>
      </c>
      <c r="B52" s="25" t="s">
        <v>65</v>
      </c>
      <c r="C52" s="31">
        <f>ROUNDUP('1-й лист'!G61/2,0)</f>
        <v>0</v>
      </c>
      <c r="D52" s="31"/>
      <c r="E52" s="31">
        <f>ROUNDUP('1-й лист'!H61/2,0)</f>
        <v>0</v>
      </c>
      <c r="F52" s="31"/>
      <c r="G52" s="31">
        <f>ROUNDUP('1-й лист'!I61/2,0)</f>
        <v>0</v>
      </c>
      <c r="H52" s="31"/>
      <c r="I52" s="31">
        <f>ROUNDUP('1-й лист'!J61/2,0)</f>
        <v>5</v>
      </c>
      <c r="J52" s="7" t="s">
        <v>120</v>
      </c>
    </row>
    <row r="53" spans="1:10" ht="26.25" customHeight="1">
      <c r="A53" s="7">
        <v>48</v>
      </c>
      <c r="B53" s="25" t="s">
        <v>66</v>
      </c>
      <c r="C53" s="31">
        <f>ROUNDUP('1-й лист'!G62/2,0)</f>
        <v>0</v>
      </c>
      <c r="D53" s="31"/>
      <c r="E53" s="31">
        <f>ROUNDUP('1-й лист'!H62/2,0)</f>
        <v>46</v>
      </c>
      <c r="F53" s="7" t="s">
        <v>121</v>
      </c>
      <c r="G53" s="31">
        <f>ROUNDUP('1-й лист'!I62/2,0)</f>
        <v>0</v>
      </c>
      <c r="H53" s="31"/>
      <c r="I53" s="31">
        <f>ROUNDUP('1-й лист'!J62/2,0)</f>
        <v>0</v>
      </c>
      <c r="J53" s="31"/>
    </row>
    <row r="54" spans="1:10" ht="22.5" customHeight="1">
      <c r="A54" s="7">
        <v>49</v>
      </c>
      <c r="B54" s="25" t="s">
        <v>67</v>
      </c>
      <c r="C54" s="31">
        <f>ROUNDUP('1-й лист'!G63/2,0)</f>
        <v>0</v>
      </c>
      <c r="D54" s="31"/>
      <c r="E54" s="31">
        <f>ROUNDUP('1-й лист'!H63/2,0)</f>
        <v>121</v>
      </c>
      <c r="F54" s="7" t="s">
        <v>121</v>
      </c>
      <c r="G54" s="31">
        <f>ROUNDUP('1-й лист'!I63/2,0)</f>
        <v>8</v>
      </c>
      <c r="H54" s="7" t="s">
        <v>121</v>
      </c>
      <c r="I54" s="31">
        <f>ROUNDUP('1-й лист'!J63/2,0)</f>
        <v>13</v>
      </c>
      <c r="J54" s="7" t="s">
        <v>121</v>
      </c>
    </row>
    <row r="55" spans="1:10" ht="25.5" customHeight="1">
      <c r="A55" s="7">
        <v>50</v>
      </c>
      <c r="B55" s="25" t="s">
        <v>68</v>
      </c>
      <c r="C55" s="31">
        <f>ROUNDUP('1-й лист'!G64/2,0)</f>
        <v>10</v>
      </c>
      <c r="D55" s="31"/>
      <c r="E55" s="31">
        <f>ROUNDUP('1-й лист'!H64/2,0)</f>
        <v>45</v>
      </c>
      <c r="F55" s="7" t="s">
        <v>121</v>
      </c>
      <c r="G55" s="31">
        <f>ROUNDUP('1-й лист'!I64/2,0)</f>
        <v>2</v>
      </c>
      <c r="H55" s="7" t="s">
        <v>121</v>
      </c>
      <c r="I55" s="31">
        <f>ROUNDUP('1-й лист'!J64/2,0)</f>
        <v>3</v>
      </c>
      <c r="J55" s="7" t="s">
        <v>121</v>
      </c>
    </row>
    <row r="56" spans="1:10" ht="24.75" customHeight="1">
      <c r="A56" s="13">
        <v>51</v>
      </c>
      <c r="B56" s="25" t="s">
        <v>69</v>
      </c>
      <c r="C56" s="31">
        <f>ROUNDUP('1-й лист'!G65/2,0)</f>
        <v>0</v>
      </c>
      <c r="D56" s="31"/>
      <c r="E56" s="31">
        <f>ROUNDUP('1-й лист'!H65/2,0)</f>
        <v>31</v>
      </c>
      <c r="F56" s="7" t="s">
        <v>121</v>
      </c>
      <c r="G56" s="31">
        <f>ROUNDUP('1-й лист'!I65/2,0)</f>
        <v>0</v>
      </c>
      <c r="H56" s="31"/>
      <c r="I56" s="31">
        <f>ROUNDUP('1-й лист'!J65/2,0)</f>
        <v>69</v>
      </c>
      <c r="J56" s="7" t="s">
        <v>121</v>
      </c>
    </row>
    <row r="57" spans="1:10" ht="26.25" customHeight="1">
      <c r="A57" s="13">
        <v>52</v>
      </c>
      <c r="B57" s="25" t="s">
        <v>70</v>
      </c>
      <c r="C57" s="31">
        <f>ROUNDUP('1-й лист'!G66/2,0)</f>
        <v>0</v>
      </c>
      <c r="D57" s="31"/>
      <c r="E57" s="31">
        <f>ROUNDUP('1-й лист'!H66/2,0)</f>
        <v>2</v>
      </c>
      <c r="F57" s="7" t="s">
        <v>121</v>
      </c>
      <c r="G57" s="31">
        <f>ROUNDUP('1-й лист'!I66/2,0)</f>
        <v>0</v>
      </c>
      <c r="H57" s="31"/>
      <c r="I57" s="31">
        <f>ROUNDUP('1-й лист'!J66/2,0)</f>
        <v>0</v>
      </c>
      <c r="J57" s="31"/>
    </row>
    <row r="58" spans="1:10" ht="26.25" customHeight="1">
      <c r="A58" s="13">
        <v>53</v>
      </c>
      <c r="B58" s="25" t="s">
        <v>71</v>
      </c>
      <c r="C58" s="31">
        <f>ROUNDUP('1-й лист'!G67/2,0)</f>
        <v>0</v>
      </c>
      <c r="D58" s="31"/>
      <c r="E58" s="31">
        <f>ROUNDUP('1-й лист'!H67/2,0)</f>
        <v>2</v>
      </c>
      <c r="F58" s="7" t="s">
        <v>121</v>
      </c>
      <c r="G58" s="31">
        <f>ROUNDUP('1-й лист'!I67/2,0)</f>
        <v>0</v>
      </c>
      <c r="H58" s="31"/>
      <c r="I58" s="31">
        <f>ROUNDUP('1-й лист'!J67/2,0)</f>
        <v>0</v>
      </c>
      <c r="J58" s="31"/>
    </row>
    <row r="59" spans="1:10" ht="27" customHeight="1">
      <c r="A59" s="13">
        <v>54</v>
      </c>
      <c r="B59" s="25" t="s">
        <v>72</v>
      </c>
      <c r="C59" s="31">
        <f>ROUNDUP('1-й лист'!G68/2,0)</f>
        <v>0</v>
      </c>
      <c r="D59" s="31"/>
      <c r="E59" s="31">
        <f>ROUNDUP('1-й лист'!H68/2,0)</f>
        <v>31</v>
      </c>
      <c r="F59" s="7" t="s">
        <v>121</v>
      </c>
      <c r="G59" s="31">
        <f>ROUNDUP('1-й лист'!I68/2,0)</f>
        <v>5</v>
      </c>
      <c r="H59" s="7" t="s">
        <v>121</v>
      </c>
      <c r="I59" s="31">
        <f>ROUNDUP('1-й лист'!J68/2,0)</f>
        <v>36</v>
      </c>
      <c r="J59" s="7" t="s">
        <v>121</v>
      </c>
    </row>
    <row r="60" spans="1:10" ht="30" customHeight="1">
      <c r="A60" s="7">
        <v>55</v>
      </c>
      <c r="B60" s="25" t="s">
        <v>73</v>
      </c>
      <c r="C60" s="31">
        <f>ROUNDUP('1-й лист'!G69/2,0)</f>
        <v>0</v>
      </c>
      <c r="D60" s="31"/>
      <c r="E60" s="31">
        <f>ROUNDUP('1-й лист'!H69/2,0)</f>
        <v>4</v>
      </c>
      <c r="F60" s="7" t="s">
        <v>121</v>
      </c>
      <c r="G60" s="31">
        <f>ROUNDUP('1-й лист'!I69/2,0)</f>
        <v>0</v>
      </c>
      <c r="H60" s="31"/>
      <c r="I60" s="31">
        <f>ROUNDUP('1-й лист'!J69/2,0)</f>
        <v>7</v>
      </c>
      <c r="J60" s="7" t="s">
        <v>121</v>
      </c>
    </row>
    <row r="61" spans="1:10" ht="21" customHeight="1">
      <c r="A61" s="7">
        <v>56</v>
      </c>
      <c r="B61" s="25" t="s">
        <v>74</v>
      </c>
      <c r="C61" s="31">
        <f>ROUNDUP('1-й лист'!G70/2,0)</f>
        <v>0</v>
      </c>
      <c r="D61" s="31"/>
      <c r="E61" s="31">
        <f>ROUNDUP('1-й лист'!H70/2,0)</f>
        <v>2</v>
      </c>
      <c r="F61" s="7" t="s">
        <v>121</v>
      </c>
      <c r="G61" s="31">
        <f>ROUNDUP('1-й лист'!I70/2,0)</f>
        <v>0</v>
      </c>
      <c r="H61" s="31"/>
      <c r="I61" s="31">
        <f>ROUNDUP('1-й лист'!J70/2,0)</f>
        <v>0</v>
      </c>
      <c r="J61" s="31"/>
    </row>
    <row r="62" spans="1:10" ht="24" customHeight="1">
      <c r="A62" s="7">
        <v>57</v>
      </c>
      <c r="B62" s="25" t="s">
        <v>75</v>
      </c>
      <c r="C62" s="31">
        <f>ROUNDUP('1-й лист'!G71/2,0)</f>
        <v>0</v>
      </c>
      <c r="D62" s="31"/>
      <c r="E62" s="31">
        <f>ROUNDUP('1-й лист'!H71/2,0)</f>
        <v>2</v>
      </c>
      <c r="F62" s="7" t="s">
        <v>121</v>
      </c>
      <c r="G62" s="31">
        <f>ROUNDUP('1-й лист'!I71/2,0)</f>
        <v>2</v>
      </c>
      <c r="H62" s="7" t="s">
        <v>121</v>
      </c>
      <c r="I62" s="31">
        <f>ROUNDUP('1-й лист'!J71/2,0)</f>
        <v>0</v>
      </c>
      <c r="J62" s="31"/>
    </row>
    <row r="63" spans="1:10" ht="22.5" customHeight="1">
      <c r="A63" s="7">
        <v>58</v>
      </c>
      <c r="B63" s="25" t="s">
        <v>76</v>
      </c>
      <c r="C63" s="31">
        <f>ROUNDUP('1-й лист'!G72/2,0)</f>
        <v>57</v>
      </c>
      <c r="D63" s="31"/>
      <c r="E63" s="31">
        <f>ROUNDUP('1-й лист'!H72/2,0)</f>
        <v>0</v>
      </c>
      <c r="F63" s="31"/>
      <c r="G63" s="31">
        <f>ROUNDUP('1-й лист'!I72/2,0)</f>
        <v>0</v>
      </c>
      <c r="H63" s="31"/>
      <c r="I63" s="31">
        <f>ROUNDUP('1-й лист'!J72/2,0)</f>
        <v>0</v>
      </c>
      <c r="J63" s="31"/>
    </row>
    <row r="64" spans="1:10" ht="27" customHeight="1">
      <c r="A64" s="7">
        <v>59</v>
      </c>
      <c r="B64" s="25" t="s">
        <v>77</v>
      </c>
      <c r="C64" s="31">
        <f>ROUNDUP('1-й лист'!G73/2,0)</f>
        <v>0</v>
      </c>
      <c r="D64" s="31"/>
      <c r="E64" s="31">
        <f>ROUNDUP('1-й лист'!H73/2,0)</f>
        <v>7</v>
      </c>
      <c r="F64" s="7" t="s">
        <v>121</v>
      </c>
      <c r="G64" s="31">
        <f>ROUNDUP('1-й лист'!I73/2,0)</f>
        <v>2</v>
      </c>
      <c r="H64" s="7" t="s">
        <v>121</v>
      </c>
      <c r="I64" s="31">
        <f>ROUNDUP('1-й лист'!J73/2,0)</f>
        <v>1</v>
      </c>
      <c r="J64" s="7" t="s">
        <v>121</v>
      </c>
    </row>
    <row r="65" spans="1:10" ht="24" customHeight="1">
      <c r="A65" s="13">
        <v>60</v>
      </c>
      <c r="B65" s="25" t="s">
        <v>78</v>
      </c>
      <c r="C65" s="31">
        <f>ROUNDUP('1-й лист'!G74/2,0)</f>
        <v>0</v>
      </c>
      <c r="D65" s="31"/>
      <c r="E65" s="31">
        <f>ROUNDUP('1-й лист'!H74/2,0)</f>
        <v>0</v>
      </c>
      <c r="F65" s="31"/>
      <c r="G65" s="31">
        <f>ROUNDUP('1-й лист'!I74/2,0)</f>
        <v>2</v>
      </c>
      <c r="H65" s="7" t="s">
        <v>121</v>
      </c>
      <c r="I65" s="31">
        <f>ROUNDUP('1-й лист'!J74/2,0)</f>
        <v>0</v>
      </c>
      <c r="J65" s="31"/>
    </row>
    <row r="66" spans="1:10" ht="21" customHeight="1">
      <c r="A66" s="13">
        <v>61</v>
      </c>
      <c r="B66" s="25" t="s">
        <v>79</v>
      </c>
      <c r="C66" s="31">
        <f>ROUNDUP('1-й лист'!G75/2,0)</f>
        <v>0</v>
      </c>
      <c r="D66" s="31"/>
      <c r="E66" s="31">
        <f>ROUNDUP('1-й лист'!H75/2,0)</f>
        <v>2</v>
      </c>
      <c r="F66" s="7" t="s">
        <v>121</v>
      </c>
      <c r="G66" s="31">
        <f>ROUNDUP('1-й лист'!I75/2,0)</f>
        <v>0</v>
      </c>
      <c r="H66" s="31"/>
      <c r="I66" s="31">
        <f>ROUNDUP('1-й лист'!J75/2,0)</f>
        <v>0</v>
      </c>
      <c r="J66" s="31"/>
    </row>
    <row r="67" spans="1:10" ht="22.5" customHeight="1">
      <c r="A67" s="13">
        <v>62</v>
      </c>
      <c r="B67" s="25" t="s">
        <v>80</v>
      </c>
      <c r="C67" s="31">
        <f>ROUNDUP('1-й лист'!G76/2,0)</f>
        <v>0</v>
      </c>
      <c r="D67" s="31"/>
      <c r="E67" s="31">
        <f>ROUNDUP('1-й лист'!H76/2,0)</f>
        <v>0</v>
      </c>
      <c r="F67" s="31"/>
      <c r="G67" s="31">
        <f>ROUNDUP('1-й лист'!I76/2,0)</f>
        <v>2</v>
      </c>
      <c r="H67" s="7" t="s">
        <v>121</v>
      </c>
      <c r="I67" s="31">
        <f>ROUNDUP('1-й лист'!J76/2,0)</f>
        <v>0</v>
      </c>
      <c r="J67" s="31"/>
    </row>
    <row r="68" spans="1:10" ht="27" customHeight="1">
      <c r="A68" s="13">
        <v>63</v>
      </c>
      <c r="B68" s="25" t="s">
        <v>81</v>
      </c>
      <c r="C68" s="31">
        <f>ROUNDUP('1-й лист'!G77/2,0)</f>
        <v>0</v>
      </c>
      <c r="D68" s="31"/>
      <c r="E68" s="31">
        <f>ROUNDUP('1-й лист'!H77/2,0)</f>
        <v>6</v>
      </c>
      <c r="F68" s="7" t="s">
        <v>121</v>
      </c>
      <c r="G68" s="31">
        <f>ROUNDUP('1-й лист'!I77/2,0)</f>
        <v>0</v>
      </c>
      <c r="H68" s="31"/>
      <c r="I68" s="31">
        <f>ROUNDUP('1-й лист'!J77/2,0)</f>
        <v>0</v>
      </c>
      <c r="J68" s="31"/>
    </row>
    <row r="69" spans="1:10" ht="20.25" customHeight="1">
      <c r="A69" s="7">
        <v>64</v>
      </c>
      <c r="B69" s="28" t="s">
        <v>82</v>
      </c>
      <c r="C69" s="31">
        <f>ROUNDUP('1-й лист'!G78/2,0)</f>
        <v>0</v>
      </c>
      <c r="D69" s="31"/>
      <c r="E69" s="31">
        <f>ROUNDUP('1-й лист'!H78/2,0)</f>
        <v>1</v>
      </c>
      <c r="F69" s="7" t="s">
        <v>143</v>
      </c>
      <c r="G69" s="31">
        <f>ROUNDUP('1-й лист'!I78/2,0)</f>
        <v>0</v>
      </c>
      <c r="H69" s="31"/>
      <c r="I69" s="31">
        <f>ROUNDUP('1-й лист'!J78/2,0)</f>
        <v>0</v>
      </c>
      <c r="J69" s="31"/>
    </row>
    <row r="70" spans="1:10" ht="20.25" customHeight="1">
      <c r="A70" s="7">
        <v>65</v>
      </c>
      <c r="B70" s="28" t="s">
        <v>83</v>
      </c>
      <c r="C70" s="31">
        <f>ROUNDUP('1-й лист'!G79/2,0)</f>
        <v>0</v>
      </c>
      <c r="D70" s="31"/>
      <c r="E70" s="31">
        <f>ROUNDUP('1-й лист'!H79/2,0)</f>
        <v>0</v>
      </c>
      <c r="F70" s="31"/>
      <c r="G70" s="31">
        <f>ROUNDUP('1-й лист'!I79/2,0)</f>
        <v>2</v>
      </c>
      <c r="H70" s="7" t="s">
        <v>121</v>
      </c>
      <c r="I70" s="31">
        <f>ROUNDUP('1-й лист'!J79/2,0)</f>
        <v>0</v>
      </c>
      <c r="J70" s="31"/>
    </row>
    <row r="71" spans="1:10" ht="24.75" customHeight="1">
      <c r="A71" s="7">
        <v>66</v>
      </c>
      <c r="B71" s="28" t="s">
        <v>84</v>
      </c>
      <c r="C71" s="31">
        <f>ROUNDUP('1-й лист'!G80/2,0)</f>
        <v>0</v>
      </c>
      <c r="D71" s="31"/>
      <c r="E71" s="31">
        <f>ROUNDUP('1-й лист'!H80/2,0)</f>
        <v>0</v>
      </c>
      <c r="F71" s="31"/>
      <c r="G71" s="31">
        <f>ROUNDUP('1-й лист'!I80/2,0)</f>
        <v>2</v>
      </c>
      <c r="H71" s="7" t="s">
        <v>121</v>
      </c>
      <c r="I71" s="31">
        <f>ROUNDUP('1-й лист'!J80/2,0)</f>
        <v>0</v>
      </c>
      <c r="J71" s="31"/>
    </row>
    <row r="72" spans="1:10">
      <c r="A72" s="7">
        <v>67</v>
      </c>
      <c r="B72" s="28" t="s">
        <v>118</v>
      </c>
      <c r="C72" s="31">
        <f>ROUNDUP('1-й лист'!G81/2,0)</f>
        <v>0</v>
      </c>
      <c r="D72" s="31"/>
      <c r="E72" s="31">
        <f>ROUNDUP('1-й лист'!H81/2,0)</f>
        <v>0</v>
      </c>
      <c r="F72" s="31"/>
      <c r="G72" s="31">
        <f>ROUNDUP('1-й лист'!I81/2,0)</f>
        <v>0</v>
      </c>
      <c r="H72" s="31"/>
      <c r="I72" s="31">
        <f>ROUNDUP('1-й лист'!J81/2,0)</f>
        <v>0</v>
      </c>
      <c r="J72" s="31"/>
    </row>
    <row r="73" spans="1:10" ht="20.399999999999999">
      <c r="A73" s="7">
        <v>68</v>
      </c>
      <c r="B73" s="28" t="s">
        <v>87</v>
      </c>
      <c r="C73" s="31">
        <f>ROUNDUP('1-й лист'!G82/2,0)</f>
        <v>0</v>
      </c>
      <c r="D73" s="31"/>
      <c r="E73" s="31">
        <f>ROUNDUP('1-й лист'!H82/2,0)</f>
        <v>0</v>
      </c>
      <c r="F73" s="31"/>
      <c r="G73" s="31">
        <f>ROUNDUP('1-й лист'!I82/2,0)</f>
        <v>2</v>
      </c>
      <c r="H73" s="7" t="s">
        <v>121</v>
      </c>
      <c r="I73" s="31">
        <f>ROUNDUP('1-й лист'!J82/2,0)</f>
        <v>0</v>
      </c>
      <c r="J73" s="31"/>
    </row>
    <row r="74" spans="1:10" ht="21" customHeight="1">
      <c r="A74" s="13">
        <v>69</v>
      </c>
      <c r="B74" s="28" t="s">
        <v>88</v>
      </c>
      <c r="C74" s="31">
        <f>ROUNDUP('1-й лист'!G83/2,0)</f>
        <v>0</v>
      </c>
      <c r="D74" s="31"/>
      <c r="E74" s="31">
        <f>ROUNDUP('1-й лист'!H83/2,0)</f>
        <v>2</v>
      </c>
      <c r="F74" s="7" t="s">
        <v>121</v>
      </c>
      <c r="G74" s="31">
        <f>ROUNDUP('1-й лист'!I83/2,0)</f>
        <v>2</v>
      </c>
      <c r="H74" s="7" t="s">
        <v>121</v>
      </c>
      <c r="I74" s="31">
        <f>ROUNDUP('1-й лист'!J83/2,0)</f>
        <v>0</v>
      </c>
      <c r="J74" s="31"/>
    </row>
    <row r="75" spans="1:10" ht="24.75" customHeight="1">
      <c r="A75" s="13">
        <v>70</v>
      </c>
      <c r="B75" s="28" t="s">
        <v>89</v>
      </c>
      <c r="C75" s="31">
        <f>ROUNDUP('1-й лист'!G84/2,0)</f>
        <v>0</v>
      </c>
      <c r="D75" s="31"/>
      <c r="E75" s="31">
        <f>ROUNDUP('1-й лист'!H84/2,0)</f>
        <v>10</v>
      </c>
      <c r="F75" s="7" t="s">
        <v>121</v>
      </c>
      <c r="G75" s="31">
        <f>ROUNDUP('1-й лист'!I84/2,0)</f>
        <v>2</v>
      </c>
      <c r="H75" s="7" t="s">
        <v>121</v>
      </c>
      <c r="I75" s="31">
        <f>ROUNDUP('1-й лист'!J84/2,0)</f>
        <v>0</v>
      </c>
      <c r="J75" s="31"/>
    </row>
    <row r="76" spans="1:10" ht="20.399999999999999">
      <c r="A76" s="13">
        <v>71</v>
      </c>
      <c r="B76" s="28" t="s">
        <v>90</v>
      </c>
      <c r="C76" s="31">
        <f>ROUNDUP('1-й лист'!G85/2,0)</f>
        <v>0</v>
      </c>
      <c r="D76" s="31"/>
      <c r="E76" s="31">
        <f>ROUNDUP('1-й лист'!H85/2,0)</f>
        <v>2</v>
      </c>
      <c r="F76" s="7" t="s">
        <v>121</v>
      </c>
      <c r="G76" s="31">
        <f>ROUNDUP('1-й лист'!I85/2,0)</f>
        <v>0</v>
      </c>
      <c r="H76" s="31"/>
      <c r="I76" s="31">
        <f>ROUNDUP('1-й лист'!J85/2,0)</f>
        <v>0</v>
      </c>
      <c r="J76" s="31"/>
    </row>
    <row r="77" spans="1:10" ht="41.25" customHeight="1">
      <c r="A77" s="13">
        <v>72</v>
      </c>
      <c r="B77" s="28" t="s">
        <v>91</v>
      </c>
      <c r="C77" s="31">
        <f>ROUNDUP('1-й лист'!G86/2,0)</f>
        <v>0</v>
      </c>
      <c r="D77" s="31"/>
      <c r="E77" s="31">
        <f>ROUNDUP('1-й лист'!H86/2,0)</f>
        <v>3</v>
      </c>
      <c r="F77" s="7" t="s">
        <v>121</v>
      </c>
      <c r="G77" s="31">
        <f>ROUNDUP('1-й лист'!I86/2,0)</f>
        <v>0</v>
      </c>
      <c r="H77" s="31"/>
      <c r="I77" s="31">
        <f>ROUNDUP('1-й лист'!J86/2,0)</f>
        <v>0</v>
      </c>
      <c r="J77" s="31"/>
    </row>
    <row r="78" spans="1:10" ht="30.75" customHeight="1">
      <c r="A78" s="7">
        <v>73</v>
      </c>
      <c r="B78" s="28" t="s">
        <v>92</v>
      </c>
      <c r="C78" s="31">
        <f>ROUNDUP('1-й лист'!G87/2,0)</f>
        <v>0</v>
      </c>
      <c r="D78" s="31"/>
      <c r="E78" s="31">
        <f>ROUNDUP('1-й лист'!H87/2,0)</f>
        <v>2</v>
      </c>
      <c r="F78" s="7" t="s">
        <v>121</v>
      </c>
      <c r="G78" s="31">
        <f>ROUNDUP('1-й лист'!I87/2,0)</f>
        <v>0</v>
      </c>
      <c r="H78" s="31"/>
      <c r="I78" s="31">
        <f>ROUNDUP('1-й лист'!J87/2,0)</f>
        <v>0</v>
      </c>
      <c r="J78" s="31"/>
    </row>
    <row r="79" spans="1:10" ht="21" customHeight="1">
      <c r="A79" s="7">
        <v>74</v>
      </c>
      <c r="B79" s="28" t="s">
        <v>93</v>
      </c>
      <c r="C79" s="31">
        <f>ROUNDUP('1-й лист'!G88/2,0)</f>
        <v>0</v>
      </c>
      <c r="D79" s="31"/>
      <c r="E79" s="31">
        <f>ROUNDUP('1-й лист'!H88/2,0)</f>
        <v>2</v>
      </c>
      <c r="F79" s="7" t="s">
        <v>121</v>
      </c>
      <c r="G79" s="31">
        <f>ROUNDUP('1-й лист'!I88/2,0)</f>
        <v>0</v>
      </c>
      <c r="H79" s="31"/>
      <c r="I79" s="31">
        <f>ROUNDUP('1-й лист'!J88/2,0)</f>
        <v>0</v>
      </c>
      <c r="J79" s="31"/>
    </row>
    <row r="80" spans="1:10" ht="21" customHeight="1">
      <c r="A80" s="7">
        <v>75</v>
      </c>
      <c r="B80" s="28" t="s">
        <v>94</v>
      </c>
      <c r="C80" s="31">
        <f>ROUNDUP('1-й лист'!G89/2,0)</f>
        <v>0</v>
      </c>
      <c r="D80" s="31"/>
      <c r="E80" s="31">
        <f>ROUNDUP('1-й лист'!H89/2,0)</f>
        <v>2</v>
      </c>
      <c r="F80" s="7" t="s">
        <v>121</v>
      </c>
      <c r="G80" s="31">
        <f>ROUNDUP('1-й лист'!I89/2,0)</f>
        <v>0</v>
      </c>
      <c r="H80" s="31"/>
      <c r="I80" s="31">
        <f>ROUNDUP('1-й лист'!J89/2,0)</f>
        <v>0</v>
      </c>
      <c r="J80" s="31"/>
    </row>
    <row r="81" spans="1:10" ht="24.75" customHeight="1">
      <c r="A81" s="7">
        <v>76</v>
      </c>
      <c r="B81" s="28" t="s">
        <v>95</v>
      </c>
      <c r="C81" s="31">
        <f>ROUNDUP('1-й лист'!G90/2,0)</f>
        <v>0</v>
      </c>
      <c r="D81" s="31"/>
      <c r="E81" s="31">
        <f>ROUNDUP('1-й лист'!H90/2,0)</f>
        <v>0</v>
      </c>
      <c r="F81" s="7"/>
      <c r="G81" s="31">
        <f>ROUNDUP('1-й лист'!I90/2,0)</f>
        <v>0</v>
      </c>
      <c r="H81" s="31"/>
      <c r="I81" s="31">
        <f>ROUNDUP('1-й лист'!J90/2,0)</f>
        <v>0</v>
      </c>
      <c r="J81" s="31"/>
    </row>
    <row r="82" spans="1:10" ht="21" customHeight="1">
      <c r="A82" s="7">
        <v>77</v>
      </c>
      <c r="B82" s="28" t="s">
        <v>96</v>
      </c>
      <c r="C82" s="31">
        <f>ROUNDUP('1-й лист'!G91/2,0)</f>
        <v>0</v>
      </c>
      <c r="D82" s="31"/>
      <c r="E82" s="31">
        <f>ROUNDUP('1-й лист'!H91/2,0)</f>
        <v>2</v>
      </c>
      <c r="F82" s="7" t="s">
        <v>121</v>
      </c>
      <c r="G82" s="31">
        <f>ROUNDUP('1-й лист'!I91/2,0)</f>
        <v>2</v>
      </c>
      <c r="H82" s="7" t="s">
        <v>121</v>
      </c>
      <c r="I82" s="31">
        <f>ROUNDUP('1-й лист'!J91/2,0)</f>
        <v>0</v>
      </c>
      <c r="J82" s="31"/>
    </row>
    <row r="83" spans="1:10" ht="21" customHeight="1">
      <c r="A83" s="13">
        <v>78</v>
      </c>
      <c r="B83" s="28" t="s">
        <v>97</v>
      </c>
      <c r="C83" s="31">
        <f>ROUNDUP('1-й лист'!G92/2,0)</f>
        <v>0</v>
      </c>
      <c r="D83" s="31"/>
      <c r="E83" s="31">
        <f>ROUNDUP('1-й лист'!H92/2,0)</f>
        <v>0</v>
      </c>
      <c r="F83" s="31"/>
      <c r="G83" s="31">
        <f>ROUNDUP('1-й лист'!I92/2,0)</f>
        <v>2</v>
      </c>
      <c r="H83" s="7" t="s">
        <v>121</v>
      </c>
      <c r="I83" s="31">
        <f>ROUNDUP('1-й лист'!J92/2,0)</f>
        <v>0</v>
      </c>
      <c r="J83" s="31"/>
    </row>
    <row r="84" spans="1:10" ht="21" customHeight="1">
      <c r="A84" s="13">
        <v>79</v>
      </c>
      <c r="B84" s="28" t="s">
        <v>98</v>
      </c>
      <c r="C84" s="31">
        <f>ROUNDUP('1-й лист'!G93/2,0)</f>
        <v>0</v>
      </c>
      <c r="D84" s="31"/>
      <c r="E84" s="31">
        <f>ROUNDUP('1-й лист'!H93/2,0)</f>
        <v>0</v>
      </c>
      <c r="F84" s="31"/>
      <c r="G84" s="31">
        <f>ROUNDUP('1-й лист'!I93/2,0)</f>
        <v>2</v>
      </c>
      <c r="H84" s="7" t="s">
        <v>121</v>
      </c>
      <c r="I84" s="31">
        <f>ROUNDUP('1-й лист'!J93/2,0)</f>
        <v>0</v>
      </c>
      <c r="J84" s="31"/>
    </row>
    <row r="85" spans="1:10" ht="27" customHeight="1">
      <c r="A85" s="13">
        <v>80</v>
      </c>
      <c r="B85" s="28" t="s">
        <v>99</v>
      </c>
      <c r="C85" s="31">
        <f>ROUNDUP('1-й лист'!G94/2,0)</f>
        <v>0</v>
      </c>
      <c r="D85" s="31"/>
      <c r="E85" s="31">
        <f>ROUNDUP('1-й лист'!H94/2,0)</f>
        <v>2</v>
      </c>
      <c r="F85" s="7" t="s">
        <v>121</v>
      </c>
      <c r="G85" s="31">
        <f>ROUNDUP('1-й лист'!I94/2,0)</f>
        <v>0</v>
      </c>
      <c r="H85" s="31"/>
      <c r="I85" s="31">
        <f>ROUNDUP('1-й лист'!J94/2,0)</f>
        <v>0</v>
      </c>
      <c r="J85" s="31"/>
    </row>
    <row r="86" spans="1:10" ht="26.25" customHeight="1">
      <c r="A86" s="13">
        <v>81</v>
      </c>
      <c r="B86" s="28" t="s">
        <v>100</v>
      </c>
      <c r="C86" s="31">
        <f>ROUNDUP('1-й лист'!G95/2,0)</f>
        <v>0</v>
      </c>
      <c r="D86" s="31"/>
      <c r="E86" s="31">
        <f>ROUNDUP('1-й лист'!H95/2,0)</f>
        <v>0</v>
      </c>
      <c r="F86" s="31"/>
      <c r="G86" s="31">
        <f>ROUNDUP('1-й лист'!I95/2,0)</f>
        <v>2</v>
      </c>
      <c r="H86" s="7" t="s">
        <v>121</v>
      </c>
      <c r="I86" s="31">
        <f>ROUNDUP('1-й лист'!J95/2,0)</f>
        <v>0</v>
      </c>
      <c r="J86" s="31"/>
    </row>
    <row r="87" spans="1:10" ht="25.5" customHeight="1">
      <c r="A87" s="7">
        <v>82</v>
      </c>
      <c r="B87" s="28" t="s">
        <v>101</v>
      </c>
      <c r="C87" s="31">
        <f>ROUNDUP('1-й лист'!G96/2,0)</f>
        <v>0</v>
      </c>
      <c r="D87" s="31"/>
      <c r="E87" s="31">
        <f>ROUNDUP('1-й лист'!H96/2,0)</f>
        <v>2</v>
      </c>
      <c r="F87" s="7" t="s">
        <v>121</v>
      </c>
      <c r="G87" s="31">
        <f>ROUNDUP('1-й лист'!I96/2,0)</f>
        <v>2</v>
      </c>
      <c r="H87" s="7" t="s">
        <v>121</v>
      </c>
      <c r="I87" s="31">
        <f>ROUNDUP('1-й лист'!J96/2,0)</f>
        <v>0</v>
      </c>
      <c r="J87" s="31"/>
    </row>
    <row r="88" spans="1:10">
      <c r="A88" s="7">
        <v>83</v>
      </c>
      <c r="B88" s="28" t="s">
        <v>102</v>
      </c>
      <c r="C88" s="31">
        <f>ROUNDUP('1-й лист'!G97/2,0)</f>
        <v>0</v>
      </c>
      <c r="D88" s="31"/>
      <c r="E88" s="31">
        <f>ROUNDUP('1-й лист'!H97/2,0)</f>
        <v>0</v>
      </c>
      <c r="F88" s="31"/>
      <c r="G88" s="31">
        <f>ROUNDUP('1-й лист'!I97/2,0)</f>
        <v>0</v>
      </c>
      <c r="H88" s="31"/>
      <c r="I88" s="31">
        <f>ROUNDUP('1-й лист'!J97/2,0)</f>
        <v>0</v>
      </c>
      <c r="J88" s="31"/>
    </row>
    <row r="89" spans="1:10">
      <c r="A89" s="7">
        <v>84</v>
      </c>
      <c r="B89" s="28" t="s">
        <v>103</v>
      </c>
      <c r="C89" s="31">
        <f>ROUNDUP('1-й лист'!G98/2,0)</f>
        <v>0</v>
      </c>
      <c r="D89" s="31"/>
      <c r="E89" s="31">
        <f>ROUNDUP('1-й лист'!H98/2,0)</f>
        <v>0</v>
      </c>
      <c r="F89" s="31"/>
      <c r="G89" s="31">
        <f>ROUNDUP('1-й лист'!I98/2,0)</f>
        <v>0</v>
      </c>
      <c r="H89" s="31"/>
      <c r="I89" s="31">
        <f>ROUNDUP('1-й лист'!J98/2,0)</f>
        <v>0</v>
      </c>
      <c r="J89" s="31"/>
    </row>
    <row r="90" spans="1:10" ht="25.5" customHeight="1">
      <c r="A90" s="7">
        <v>85</v>
      </c>
      <c r="B90" s="28" t="s">
        <v>104</v>
      </c>
      <c r="C90" s="31">
        <f>ROUNDUP('1-й лист'!G99/2,0)</f>
        <v>0</v>
      </c>
      <c r="D90" s="31"/>
      <c r="E90" s="31">
        <f>ROUNDUP('1-й лист'!H99/2,0)</f>
        <v>2</v>
      </c>
      <c r="F90" s="7" t="s">
        <v>121</v>
      </c>
      <c r="G90" s="31">
        <f>ROUNDUP('1-й лист'!I99/2,0)</f>
        <v>1</v>
      </c>
      <c r="H90" s="7" t="s">
        <v>121</v>
      </c>
      <c r="I90" s="31">
        <f>ROUNDUP('1-й лист'!J99/2,0)</f>
        <v>0</v>
      </c>
      <c r="J90" s="31"/>
    </row>
    <row r="91" spans="1:10" ht="26.25" customHeight="1">
      <c r="A91" s="7">
        <v>86</v>
      </c>
      <c r="B91" s="45" t="s">
        <v>105</v>
      </c>
      <c r="C91" s="31">
        <f>ROUNDUP('1-й лист'!G100/2,0)</f>
        <v>0</v>
      </c>
      <c r="D91" s="31"/>
      <c r="E91" s="31">
        <f>ROUNDUP('1-й лист'!H100/2,0)</f>
        <v>2</v>
      </c>
      <c r="F91" s="7" t="s">
        <v>121</v>
      </c>
      <c r="G91" s="31">
        <f>ROUNDUP('1-й лист'!I100/2,0)</f>
        <v>0</v>
      </c>
      <c r="H91" s="31"/>
      <c r="I91" s="31">
        <f>ROUNDUP('1-й лист'!J100/2,0)</f>
        <v>0</v>
      </c>
      <c r="J91" s="31"/>
    </row>
    <row r="92" spans="1:10">
      <c r="A92" s="13">
        <v>87</v>
      </c>
      <c r="B92" s="46" t="s">
        <v>106</v>
      </c>
      <c r="C92" s="31">
        <f>ROUNDUP('1-й лист'!G101/2,0)</f>
        <v>0</v>
      </c>
      <c r="D92" s="31"/>
      <c r="E92" s="31">
        <f>ROUNDUP('1-й лист'!H101/2,0)</f>
        <v>0</v>
      </c>
      <c r="F92" s="31"/>
      <c r="G92" s="31">
        <f>ROUNDUP('1-й лист'!I101/2,0)</f>
        <v>0</v>
      </c>
      <c r="H92" s="31"/>
      <c r="I92" s="31">
        <f>ROUNDUP('1-й лист'!J101/2,0)</f>
        <v>0</v>
      </c>
      <c r="J92" s="31"/>
    </row>
    <row r="93" spans="1:10" ht="24" customHeight="1">
      <c r="A93" s="13">
        <v>88</v>
      </c>
      <c r="B93" s="28" t="s">
        <v>107</v>
      </c>
      <c r="C93" s="31">
        <f>ROUNDUP('1-й лист'!G102/2,0)</f>
        <v>0</v>
      </c>
      <c r="D93" s="31"/>
      <c r="E93" s="31">
        <f>ROUNDUP('1-й лист'!H102/2,0)</f>
        <v>2</v>
      </c>
      <c r="F93" s="7" t="s">
        <v>121</v>
      </c>
      <c r="G93" s="31">
        <f>ROUNDUP('1-й лист'!I102/2,0)</f>
        <v>0</v>
      </c>
      <c r="H93" s="31"/>
      <c r="I93" s="31">
        <f>ROUNDUP('1-й лист'!J102/2,0)</f>
        <v>0</v>
      </c>
      <c r="J93" s="31"/>
    </row>
    <row r="94" spans="1:10" ht="34.5" customHeight="1">
      <c r="A94" s="13">
        <v>89</v>
      </c>
      <c r="B94" s="28" t="s">
        <v>108</v>
      </c>
      <c r="C94" s="31">
        <f>ROUNDUP('1-й лист'!G103/2,0)</f>
        <v>0</v>
      </c>
      <c r="D94" s="31"/>
      <c r="E94" s="31">
        <f>ROUNDUP('1-й лист'!H103/2,0)</f>
        <v>0</v>
      </c>
      <c r="F94" s="31"/>
      <c r="G94" s="31">
        <f>ROUNDUP('1-й лист'!I103/2,0)</f>
        <v>0</v>
      </c>
      <c r="H94" s="31"/>
      <c r="I94" s="31">
        <f>ROUNDUP('1-й лист'!J103/2,0)</f>
        <v>0</v>
      </c>
      <c r="J94" s="31"/>
    </row>
    <row r="95" spans="1:10" ht="27" customHeight="1">
      <c r="A95" s="13">
        <v>90</v>
      </c>
      <c r="B95" s="47" t="s">
        <v>109</v>
      </c>
      <c r="C95" s="31">
        <f>ROUNDUP('1-й лист'!G104/2,0)</f>
        <v>0</v>
      </c>
      <c r="D95" s="31"/>
      <c r="E95" s="31">
        <f>ROUNDUP('1-й лист'!H104/2,0)</f>
        <v>0</v>
      </c>
      <c r="F95" s="31"/>
      <c r="G95" s="31">
        <f>ROUNDUP('1-й лист'!I104/2,0)</f>
        <v>0</v>
      </c>
      <c r="H95" s="31"/>
      <c r="I95" s="31">
        <f>ROUNDUP('1-й лист'!J104/2,0)</f>
        <v>2</v>
      </c>
      <c r="J95" s="7" t="s">
        <v>121</v>
      </c>
    </row>
    <row r="96" spans="1:10" ht="33.75" customHeight="1">
      <c r="A96" s="7">
        <v>91</v>
      </c>
      <c r="B96" s="47" t="s">
        <v>110</v>
      </c>
      <c r="C96" s="31">
        <f>ROUNDUP('1-й лист'!G105/2,0)</f>
        <v>0</v>
      </c>
      <c r="D96" s="31"/>
      <c r="E96" s="31">
        <f>ROUNDUP('1-й лист'!H105/2,0)</f>
        <v>0</v>
      </c>
      <c r="F96" s="31"/>
      <c r="G96" s="31">
        <f>ROUNDUP('1-й лист'!I105/2,0)</f>
        <v>0</v>
      </c>
      <c r="H96" s="31"/>
      <c r="I96" s="31">
        <f>ROUNDUP('1-й лист'!J105/2,0)</f>
        <v>2</v>
      </c>
      <c r="J96" s="7" t="s">
        <v>121</v>
      </c>
    </row>
    <row r="97" spans="1:10">
      <c r="A97" s="7">
        <v>92</v>
      </c>
      <c r="B97" s="46" t="s">
        <v>111</v>
      </c>
      <c r="C97" s="31">
        <f>ROUNDUP('1-й лист'!G106/2,0)</f>
        <v>0</v>
      </c>
      <c r="D97" s="31"/>
      <c r="E97" s="31">
        <f>ROUNDUP('1-й лист'!H106/2,0)</f>
        <v>0</v>
      </c>
      <c r="F97" s="31"/>
      <c r="G97" s="31">
        <f>ROUNDUP('1-й лист'!I106/2,0)</f>
        <v>0</v>
      </c>
      <c r="H97" s="31"/>
      <c r="I97" s="31">
        <f>ROUNDUP('1-й лист'!J106/2,0)</f>
        <v>0</v>
      </c>
      <c r="J97" s="31"/>
    </row>
    <row r="98" spans="1:10">
      <c r="A98" s="7">
        <v>93</v>
      </c>
      <c r="B98" s="45" t="s">
        <v>112</v>
      </c>
      <c r="C98" s="31">
        <f>ROUNDUP('1-й лист'!G107/2,0)</f>
        <v>0</v>
      </c>
      <c r="D98" s="31"/>
      <c r="E98" s="31">
        <f>ROUNDUP('1-й лист'!H107/2,0)</f>
        <v>0</v>
      </c>
      <c r="F98" s="31"/>
      <c r="G98" s="31">
        <f>ROUNDUP('1-й лист'!I107/2,0)</f>
        <v>0</v>
      </c>
      <c r="H98" s="31"/>
      <c r="I98" s="31">
        <f>ROUNDUP('1-й лист'!J107/2,0)</f>
        <v>0</v>
      </c>
      <c r="J98" s="31"/>
    </row>
    <row r="99" spans="1:10">
      <c r="A99" s="13">
        <v>94</v>
      </c>
      <c r="B99" s="28" t="s">
        <v>113</v>
      </c>
      <c r="C99" s="31">
        <v>0</v>
      </c>
      <c r="D99" s="14"/>
      <c r="E99" s="31">
        <v>0</v>
      </c>
      <c r="F99" s="14"/>
      <c r="G99" s="31">
        <v>0</v>
      </c>
      <c r="H99" s="14"/>
      <c r="I99" s="31">
        <v>0</v>
      </c>
      <c r="J99" s="14"/>
    </row>
    <row r="100" spans="1:10">
      <c r="A100" s="48"/>
      <c r="B100" s="37"/>
      <c r="C100" s="49"/>
      <c r="D100" s="38"/>
      <c r="E100" s="49"/>
      <c r="F100" s="38"/>
      <c r="G100" s="49"/>
      <c r="H100" s="38"/>
      <c r="I100" s="49"/>
      <c r="J100" s="38"/>
    </row>
    <row r="101" spans="1:10">
      <c r="B101" s="20" t="s">
        <v>114</v>
      </c>
      <c r="C101" s="21"/>
      <c r="D101" s="59" t="s">
        <v>115</v>
      </c>
      <c r="E101" s="59"/>
      <c r="F101" s="59"/>
    </row>
    <row r="102" spans="1:10" ht="21" customHeight="1">
      <c r="B102" s="20" t="s">
        <v>141</v>
      </c>
      <c r="C102" s="22"/>
      <c r="D102" s="23" t="s">
        <v>142</v>
      </c>
      <c r="E102" s="23"/>
      <c r="F102" s="1"/>
    </row>
    <row r="103" spans="1:10">
      <c r="B103" s="20"/>
      <c r="C103" s="1"/>
      <c r="D103" s="1"/>
      <c r="E103" s="1"/>
      <c r="F103" s="1"/>
    </row>
    <row r="104" spans="1:10">
      <c r="B104" s="24">
        <v>44575</v>
      </c>
      <c r="C104" s="1"/>
      <c r="D104" s="1"/>
      <c r="E104" s="1"/>
      <c r="F104" s="1"/>
    </row>
    <row r="105" spans="1:10">
      <c r="B105" s="1" t="s">
        <v>116</v>
      </c>
      <c r="C105" s="1"/>
      <c r="D105" s="1"/>
      <c r="E105" s="1"/>
      <c r="F105" s="1"/>
    </row>
  </sheetData>
  <mergeCells count="9">
    <mergeCell ref="D101:F101"/>
    <mergeCell ref="B1:J1"/>
    <mergeCell ref="A3:A5"/>
    <mergeCell ref="B3:B5"/>
    <mergeCell ref="G4:H4"/>
    <mergeCell ref="I4:J4"/>
    <mergeCell ref="C4:D4"/>
    <mergeCell ref="E4:F4"/>
    <mergeCell ref="C3:J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05"/>
  <sheetViews>
    <sheetView zoomScale="115" zoomScaleNormal="130" workbookViewId="0">
      <selection activeCell="D106" sqref="D106"/>
    </sheetView>
  </sheetViews>
  <sheetFormatPr defaultColWidth="8.88671875" defaultRowHeight="16.5" customHeight="1"/>
  <cols>
    <col min="1" max="1" width="4.33203125" style="1" customWidth="1"/>
    <col min="2" max="2" width="32.44140625" style="2" customWidth="1"/>
    <col min="3" max="3" width="9" style="3" customWidth="1"/>
    <col min="4" max="4" width="10.33203125" style="3" customWidth="1"/>
    <col min="5" max="5" width="8.88671875" style="3" customWidth="1"/>
    <col min="6" max="6" width="10.109375" style="3" customWidth="1"/>
    <col min="7" max="7" width="8.33203125" style="3" customWidth="1"/>
    <col min="8" max="8" width="10.44140625" style="3" customWidth="1"/>
    <col min="9" max="9" width="9.109375" style="3" customWidth="1"/>
    <col min="10" max="10" width="11" style="3" customWidth="1"/>
    <col min="11" max="16384" width="8.88671875" style="1"/>
  </cols>
  <sheetData>
    <row r="1" spans="1:10" ht="16.5" customHeight="1">
      <c r="A1" s="4"/>
      <c r="B1" s="73"/>
      <c r="C1" s="80"/>
      <c r="D1" s="80"/>
      <c r="E1" s="80"/>
      <c r="F1" s="80"/>
      <c r="G1" s="80"/>
      <c r="H1" s="80"/>
      <c r="I1" s="80"/>
      <c r="J1" s="80"/>
    </row>
    <row r="2" spans="1:10" s="9" customFormat="1" ht="16.5" customHeight="1">
      <c r="A2" s="1"/>
      <c r="B2" s="8"/>
    </row>
    <row r="3" spans="1:10" s="9" customFormat="1" ht="16.5" customHeight="1">
      <c r="A3" s="72" t="s">
        <v>10</v>
      </c>
      <c r="B3" s="74" t="s">
        <v>11</v>
      </c>
      <c r="C3" s="66" t="s">
        <v>132</v>
      </c>
      <c r="D3" s="66"/>
      <c r="E3" s="66"/>
      <c r="F3" s="66"/>
      <c r="G3" s="66"/>
      <c r="H3" s="66"/>
      <c r="I3" s="66"/>
      <c r="J3" s="66"/>
    </row>
    <row r="4" spans="1:10" s="10" customFormat="1" ht="16.5" customHeight="1">
      <c r="A4" s="81"/>
      <c r="B4" s="83"/>
      <c r="C4" s="77" t="s">
        <v>14</v>
      </c>
      <c r="D4" s="85"/>
      <c r="E4" s="77" t="s">
        <v>15</v>
      </c>
      <c r="F4" s="78"/>
      <c r="G4" s="77" t="s">
        <v>16</v>
      </c>
      <c r="H4" s="78"/>
      <c r="I4" s="77" t="s">
        <v>17</v>
      </c>
      <c r="J4" s="78"/>
    </row>
    <row r="5" spans="1:10" s="10" customFormat="1" ht="50.25" customHeight="1">
      <c r="A5" s="82"/>
      <c r="B5" s="84"/>
      <c r="C5" s="6" t="s">
        <v>18</v>
      </c>
      <c r="D5" s="6" t="s">
        <v>117</v>
      </c>
      <c r="E5" s="6" t="s">
        <v>18</v>
      </c>
      <c r="F5" s="6" t="s">
        <v>117</v>
      </c>
      <c r="G5" s="6" t="s">
        <v>18</v>
      </c>
      <c r="H5" s="6" t="s">
        <v>117</v>
      </c>
      <c r="I5" s="6" t="s">
        <v>18</v>
      </c>
      <c r="J5" s="6" t="s">
        <v>117</v>
      </c>
    </row>
    <row r="6" spans="1:10" s="9" customFormat="1" ht="23.25" customHeight="1">
      <c r="A6" s="7">
        <v>1</v>
      </c>
      <c r="B6" s="11" t="s">
        <v>19</v>
      </c>
      <c r="C6" s="53">
        <f>ROUNDDOWN('1-й лист'!G15/2,0)</f>
        <v>0</v>
      </c>
      <c r="D6" s="53"/>
      <c r="E6" s="53">
        <f>ROUNDDOWN('1-й лист'!H15/2,0)</f>
        <v>2</v>
      </c>
      <c r="F6" s="7" t="s">
        <v>133</v>
      </c>
      <c r="G6" s="53">
        <f>ROUNDDOWN('1-й лист'!I15/2,0)</f>
        <v>0</v>
      </c>
      <c r="H6" s="53"/>
      <c r="I6" s="53">
        <f>ROUNDDOWN('1-й лист'!J15/2,0)</f>
        <v>0</v>
      </c>
      <c r="J6" s="53"/>
    </row>
    <row r="7" spans="1:10" s="9" customFormat="1" ht="24" customHeight="1">
      <c r="A7" s="7">
        <v>2</v>
      </c>
      <c r="B7" s="12" t="s">
        <v>20</v>
      </c>
      <c r="C7" s="54">
        <f>ROUNDDOWN('1-й лист'!G16/2,0)</f>
        <v>2</v>
      </c>
      <c r="D7" s="7" t="s">
        <v>133</v>
      </c>
      <c r="E7" s="54">
        <f>ROUNDDOWN('1-й лист'!H16/2,0)</f>
        <v>41</v>
      </c>
      <c r="F7" s="7" t="s">
        <v>134</v>
      </c>
      <c r="G7" s="54">
        <f>ROUNDDOWN('1-й лист'!I16/2,0)</f>
        <v>4</v>
      </c>
      <c r="H7" s="7" t="s">
        <v>133</v>
      </c>
      <c r="I7" s="54">
        <f>ROUNDDOWN('1-й лист'!J16/2,0)</f>
        <v>148</v>
      </c>
      <c r="J7" s="7" t="s">
        <v>133</v>
      </c>
    </row>
    <row r="8" spans="1:10" s="9" customFormat="1" ht="21.75" customHeight="1">
      <c r="A8" s="7">
        <v>3</v>
      </c>
      <c r="B8" s="12" t="s">
        <v>21</v>
      </c>
      <c r="C8" s="54">
        <f>ROUNDDOWN('1-й лист'!G17/2,0)</f>
        <v>2</v>
      </c>
      <c r="D8" s="7" t="s">
        <v>133</v>
      </c>
      <c r="E8" s="54">
        <f>ROUNDDOWN('1-й лист'!H17/2,0)</f>
        <v>23</v>
      </c>
      <c r="F8" s="7" t="s">
        <v>133</v>
      </c>
      <c r="G8" s="54">
        <f>ROUNDDOWN('1-й лист'!I17/2,0)</f>
        <v>1</v>
      </c>
      <c r="H8" s="7"/>
      <c r="I8" s="54">
        <f>ROUNDDOWN('1-й лист'!J17/2,0)</f>
        <v>23</v>
      </c>
      <c r="J8" s="7" t="s">
        <v>133</v>
      </c>
    </row>
    <row r="9" spans="1:10" s="9" customFormat="1" ht="22.5" customHeight="1">
      <c r="A9" s="7">
        <v>4</v>
      </c>
      <c r="B9" s="11" t="s">
        <v>22</v>
      </c>
      <c r="C9" s="54">
        <f>ROUNDDOWN('1-й лист'!G18/2,0)</f>
        <v>0</v>
      </c>
      <c r="D9" s="6"/>
      <c r="E9" s="54">
        <f>ROUNDDOWN('1-й лист'!H18/2,0)</f>
        <v>25</v>
      </c>
      <c r="F9" s="7" t="s">
        <v>133</v>
      </c>
      <c r="G9" s="54">
        <f>ROUNDDOWN('1-й лист'!I18/2,0)</f>
        <v>0</v>
      </c>
      <c r="H9" s="6"/>
      <c r="I9" s="54">
        <f>ROUNDDOWN('1-й лист'!J18/2,0)</f>
        <v>0</v>
      </c>
      <c r="J9" s="6"/>
    </row>
    <row r="10" spans="1:10" s="9" customFormat="1" ht="21" customHeight="1">
      <c r="A10" s="7">
        <v>5</v>
      </c>
      <c r="B10" s="12" t="s">
        <v>23</v>
      </c>
      <c r="C10" s="54">
        <f>ROUNDDOWN('1-й лист'!G19/2,0)</f>
        <v>0</v>
      </c>
      <c r="D10" s="6"/>
      <c r="E10" s="54">
        <f>ROUNDDOWN('1-й лист'!H19/2,0)</f>
        <v>13</v>
      </c>
      <c r="F10" s="7" t="s">
        <v>133</v>
      </c>
      <c r="G10" s="54">
        <f>ROUNDDOWN('1-й лист'!I19/2,0)</f>
        <v>12</v>
      </c>
      <c r="H10" s="7" t="s">
        <v>133</v>
      </c>
      <c r="I10" s="54">
        <f>ROUNDDOWN('1-й лист'!J19/2,0)</f>
        <v>19</v>
      </c>
      <c r="J10" s="7" t="s">
        <v>133</v>
      </c>
    </row>
    <row r="11" spans="1:10" ht="21.75" customHeight="1">
      <c r="A11" s="13">
        <v>6</v>
      </c>
      <c r="B11" s="11" t="s">
        <v>24</v>
      </c>
      <c r="C11" s="54">
        <f>ROUNDDOWN('1-й лист'!G20/2,0)</f>
        <v>0</v>
      </c>
      <c r="D11" s="6"/>
      <c r="E11" s="54">
        <f>ROUNDDOWN('1-й лист'!H20/2,0)</f>
        <v>0</v>
      </c>
      <c r="F11" s="6"/>
      <c r="G11" s="54">
        <f>ROUNDDOWN('1-й лист'!I20/2,0)</f>
        <v>0</v>
      </c>
      <c r="H11" s="6"/>
      <c r="I11" s="54">
        <f>ROUNDDOWN('1-й лист'!J20/2,0)</f>
        <v>3</v>
      </c>
      <c r="J11" s="7" t="s">
        <v>133</v>
      </c>
    </row>
    <row r="12" spans="1:10" ht="22.5" customHeight="1">
      <c r="A12" s="13">
        <v>7</v>
      </c>
      <c r="B12" s="12" t="s">
        <v>25</v>
      </c>
      <c r="C12" s="54">
        <f>ROUNDDOWN('1-й лист'!G21/2,0)</f>
        <v>0</v>
      </c>
      <c r="D12" s="6"/>
      <c r="E12" s="54">
        <f>ROUNDDOWN('1-й лист'!H21/2,0)</f>
        <v>0</v>
      </c>
      <c r="F12" s="6"/>
      <c r="G12" s="54">
        <f>ROUNDDOWN('1-й лист'!I21/2,0)</f>
        <v>0</v>
      </c>
      <c r="H12" s="7"/>
      <c r="I12" s="54">
        <f>ROUNDDOWN('1-й лист'!J21/2,0)</f>
        <v>2</v>
      </c>
      <c r="J12" s="7" t="s">
        <v>133</v>
      </c>
    </row>
    <row r="13" spans="1:10" ht="19.5" customHeight="1">
      <c r="A13" s="13">
        <v>8</v>
      </c>
      <c r="B13" s="11" t="s">
        <v>26</v>
      </c>
      <c r="C13" s="54">
        <f>ROUNDDOWN('1-й лист'!G22/2,0)</f>
        <v>0</v>
      </c>
      <c r="D13" s="6"/>
      <c r="E13" s="54">
        <f>ROUNDDOWN('1-й лист'!H22/2,0)</f>
        <v>3</v>
      </c>
      <c r="F13" s="7" t="s">
        <v>133</v>
      </c>
      <c r="G13" s="54">
        <f>ROUNDDOWN('1-й лист'!I22/2,0)</f>
        <v>0</v>
      </c>
      <c r="H13" s="6"/>
      <c r="I13" s="54">
        <f>ROUNDDOWN('1-й лист'!J22/2,0)</f>
        <v>0</v>
      </c>
      <c r="J13" s="6"/>
    </row>
    <row r="14" spans="1:10" ht="20.25" customHeight="1">
      <c r="A14" s="13">
        <v>9</v>
      </c>
      <c r="B14" s="11" t="s">
        <v>27</v>
      </c>
      <c r="C14" s="54">
        <f>ROUNDDOWN('1-й лист'!G23/2,0)</f>
        <v>0</v>
      </c>
      <c r="D14" s="6"/>
      <c r="E14" s="54">
        <f>ROUNDDOWN('1-й лист'!H23/2,0)</f>
        <v>4</v>
      </c>
      <c r="F14" s="7" t="s">
        <v>134</v>
      </c>
      <c r="G14" s="54">
        <f>ROUNDDOWN('1-й лист'!I23/2,0)</f>
        <v>0</v>
      </c>
      <c r="H14" s="6"/>
      <c r="I14" s="54">
        <f>ROUNDDOWN('1-й лист'!J23/2,0)</f>
        <v>0</v>
      </c>
      <c r="J14" s="6"/>
    </row>
    <row r="15" spans="1:10" ht="22.5" customHeight="1">
      <c r="A15" s="7">
        <v>10</v>
      </c>
      <c r="B15" s="11" t="s">
        <v>28</v>
      </c>
      <c r="C15" s="54">
        <f>ROUNDDOWN('1-й лист'!G24/2,0)</f>
        <v>0</v>
      </c>
      <c r="D15" s="6"/>
      <c r="E15" s="54">
        <f>ROUNDDOWN('1-й лист'!H24/2,0)</f>
        <v>2</v>
      </c>
      <c r="F15" s="7" t="s">
        <v>133</v>
      </c>
      <c r="G15" s="54">
        <f>ROUNDDOWN('1-й лист'!I24/2,0)</f>
        <v>0</v>
      </c>
      <c r="H15" s="6"/>
      <c r="I15" s="54">
        <f>ROUNDDOWN('1-й лист'!J24/2,0)</f>
        <v>0</v>
      </c>
      <c r="J15" s="6"/>
    </row>
    <row r="16" spans="1:10" ht="20.25" customHeight="1">
      <c r="A16" s="7">
        <v>11</v>
      </c>
      <c r="B16" s="11" t="s">
        <v>29</v>
      </c>
      <c r="C16" s="54">
        <f>ROUNDDOWN('1-й лист'!G25/2,0)</f>
        <v>0</v>
      </c>
      <c r="D16" s="6"/>
      <c r="E16" s="54">
        <f>ROUNDDOWN('1-й лист'!H25/2,0)</f>
        <v>15</v>
      </c>
      <c r="F16" s="7" t="s">
        <v>133</v>
      </c>
      <c r="G16" s="54">
        <f>ROUNDDOWN('1-й лист'!I25/2,0)</f>
        <v>0</v>
      </c>
      <c r="H16" s="6"/>
      <c r="I16" s="54">
        <f>ROUNDDOWN('1-й лист'!J25/2,0)</f>
        <v>0</v>
      </c>
      <c r="J16" s="6"/>
    </row>
    <row r="17" spans="1:10" ht="21" customHeight="1">
      <c r="A17" s="7">
        <v>12</v>
      </c>
      <c r="B17" s="11" t="s">
        <v>30</v>
      </c>
      <c r="C17" s="54">
        <f>ROUNDDOWN('1-й лист'!G26/2,0)</f>
        <v>2</v>
      </c>
      <c r="D17" s="7" t="s">
        <v>133</v>
      </c>
      <c r="E17" s="54">
        <f>ROUNDDOWN('1-й лист'!H26/2,0)</f>
        <v>3</v>
      </c>
      <c r="F17" s="7" t="s">
        <v>133</v>
      </c>
      <c r="G17" s="54">
        <f>ROUNDDOWN('1-й лист'!I26/2,0)</f>
        <v>0</v>
      </c>
      <c r="H17" s="7"/>
      <c r="I17" s="54">
        <f>ROUNDDOWN('1-й лист'!J26/2,0)</f>
        <v>0</v>
      </c>
      <c r="J17" s="7"/>
    </row>
    <row r="18" spans="1:10" ht="22.5" customHeight="1">
      <c r="A18" s="7">
        <v>13</v>
      </c>
      <c r="B18" s="11" t="s">
        <v>31</v>
      </c>
      <c r="C18" s="54">
        <f>ROUNDDOWN('1-й лист'!G27/2,0)</f>
        <v>5</v>
      </c>
      <c r="D18" s="7" t="s">
        <v>133</v>
      </c>
      <c r="E18" s="54">
        <f>ROUNDDOWN('1-й лист'!H27/2,0)</f>
        <v>18</v>
      </c>
      <c r="F18" s="7" t="s">
        <v>133</v>
      </c>
      <c r="G18" s="54">
        <f>ROUNDDOWN('1-й лист'!I27/2,0)</f>
        <v>3</v>
      </c>
      <c r="H18" s="7" t="s">
        <v>133</v>
      </c>
      <c r="I18" s="54">
        <f>ROUNDDOWN('1-й лист'!J27/2,0)</f>
        <v>5</v>
      </c>
      <c r="J18" s="7" t="s">
        <v>133</v>
      </c>
    </row>
    <row r="19" spans="1:10" ht="18.75" customHeight="1">
      <c r="A19" s="7">
        <v>14</v>
      </c>
      <c r="B19" s="11" t="s">
        <v>32</v>
      </c>
      <c r="C19" s="54">
        <f>ROUNDDOWN('1-й лист'!G28/2,0)</f>
        <v>4</v>
      </c>
      <c r="D19" s="7" t="s">
        <v>133</v>
      </c>
      <c r="E19" s="54">
        <f>ROUNDDOWN('1-й лист'!H28/2,0)</f>
        <v>12</v>
      </c>
      <c r="F19" s="7" t="s">
        <v>133</v>
      </c>
      <c r="G19" s="54">
        <f>ROUNDDOWN('1-й лист'!I28/2,0)</f>
        <v>2</v>
      </c>
      <c r="H19" s="7" t="s">
        <v>133</v>
      </c>
      <c r="I19" s="54">
        <f>ROUNDDOWN('1-й лист'!J28/2,0)</f>
        <v>11</v>
      </c>
      <c r="J19" s="7" t="s">
        <v>133</v>
      </c>
    </row>
    <row r="20" spans="1:10" ht="18.75" customHeight="1">
      <c r="A20" s="13">
        <v>15</v>
      </c>
      <c r="B20" s="11" t="s">
        <v>33</v>
      </c>
      <c r="C20" s="54">
        <f>ROUNDDOWN('1-й лист'!G29/2,0)</f>
        <v>2</v>
      </c>
      <c r="D20" s="7"/>
      <c r="E20" s="54">
        <f>ROUNDDOWN('1-й лист'!H29/2,0)</f>
        <v>4</v>
      </c>
      <c r="F20" s="7" t="s">
        <v>133</v>
      </c>
      <c r="G20" s="54">
        <f>ROUNDDOWN('1-й лист'!I29/2,0)</f>
        <v>0</v>
      </c>
      <c r="H20" s="7"/>
      <c r="I20" s="54">
        <f>ROUNDDOWN('1-й лист'!J29/2,0)</f>
        <v>2</v>
      </c>
      <c r="J20" s="7" t="s">
        <v>133</v>
      </c>
    </row>
    <row r="21" spans="1:10" ht="17.25" customHeight="1">
      <c r="A21" s="13">
        <v>16</v>
      </c>
      <c r="B21" s="11" t="s">
        <v>34</v>
      </c>
      <c r="C21" s="54">
        <f>ROUNDDOWN('1-й лист'!G30/2,0)</f>
        <v>9</v>
      </c>
      <c r="D21" s="7" t="s">
        <v>133</v>
      </c>
      <c r="E21" s="54">
        <f>ROUNDDOWN('1-й лист'!H30/2,0)</f>
        <v>27</v>
      </c>
      <c r="F21" s="7" t="s">
        <v>133</v>
      </c>
      <c r="G21" s="54">
        <f>ROUNDDOWN('1-й лист'!I30/2,0)</f>
        <v>3</v>
      </c>
      <c r="H21" s="7" t="s">
        <v>133</v>
      </c>
      <c r="I21" s="54">
        <f>ROUNDDOWN('1-й лист'!J30/2,0)</f>
        <v>10</v>
      </c>
      <c r="J21" s="7" t="s">
        <v>133</v>
      </c>
    </row>
    <row r="22" spans="1:10" ht="18.75" customHeight="1">
      <c r="A22" s="13">
        <v>17</v>
      </c>
      <c r="B22" s="11" t="s">
        <v>35</v>
      </c>
      <c r="C22" s="54">
        <f>ROUNDDOWN('1-й лист'!G31/2,0)</f>
        <v>4</v>
      </c>
      <c r="D22" s="7" t="s">
        <v>133</v>
      </c>
      <c r="E22" s="54">
        <f>ROUNDDOWN('1-й лист'!H31/2,0)</f>
        <v>13</v>
      </c>
      <c r="F22" s="7" t="s">
        <v>133</v>
      </c>
      <c r="G22" s="54">
        <f>ROUNDDOWN('1-й лист'!I31/2,0)</f>
        <v>1</v>
      </c>
      <c r="H22" s="7"/>
      <c r="I22" s="54">
        <f>ROUNDDOWN('1-й лист'!J31/2,0)</f>
        <v>8</v>
      </c>
      <c r="J22" s="7" t="s">
        <v>133</v>
      </c>
    </row>
    <row r="23" spans="1:10" ht="18.75" customHeight="1">
      <c r="A23" s="13">
        <v>18</v>
      </c>
      <c r="B23" s="11" t="s">
        <v>36</v>
      </c>
      <c r="C23" s="54">
        <f>ROUNDDOWN('1-й лист'!G32/2,0)</f>
        <v>3</v>
      </c>
      <c r="D23" s="7" t="s">
        <v>135</v>
      </c>
      <c r="E23" s="54">
        <f>ROUNDDOWN('1-й лист'!H32/2,0)</f>
        <v>9</v>
      </c>
      <c r="F23" s="7" t="s">
        <v>135</v>
      </c>
      <c r="G23" s="54">
        <f>ROUNDDOWN('1-й лист'!I32/2,0)</f>
        <v>3</v>
      </c>
      <c r="H23" s="7" t="s">
        <v>135</v>
      </c>
      <c r="I23" s="54">
        <f>ROUNDDOWN('1-й лист'!J32/2,0)</f>
        <v>2</v>
      </c>
      <c r="J23" s="7" t="s">
        <v>135</v>
      </c>
    </row>
    <row r="24" spans="1:10" ht="20.25" customHeight="1">
      <c r="A24" s="7">
        <v>19</v>
      </c>
      <c r="B24" s="11" t="s">
        <v>37</v>
      </c>
      <c r="C24" s="54">
        <f>ROUNDDOWN('1-й лист'!G33/2,0)</f>
        <v>14</v>
      </c>
      <c r="D24" s="7" t="s">
        <v>135</v>
      </c>
      <c r="E24" s="54">
        <f>ROUNDDOWN('1-й лист'!H33/2,0)</f>
        <v>4</v>
      </c>
      <c r="F24" s="7" t="s">
        <v>135</v>
      </c>
      <c r="G24" s="54">
        <f>ROUNDDOWN('1-й лист'!I33/2,0)</f>
        <v>7</v>
      </c>
      <c r="H24" s="7" t="s">
        <v>135</v>
      </c>
      <c r="I24" s="54">
        <f>ROUNDDOWN('1-й лист'!J33/2,0)</f>
        <v>15</v>
      </c>
      <c r="J24" s="7" t="s">
        <v>135</v>
      </c>
    </row>
    <row r="25" spans="1:10" ht="18.75" customHeight="1">
      <c r="A25" s="7">
        <v>20</v>
      </c>
      <c r="B25" s="11" t="s">
        <v>38</v>
      </c>
      <c r="C25" s="54">
        <f>ROUNDDOWN('1-й лист'!G34/2,0)</f>
        <v>2</v>
      </c>
      <c r="D25" s="7" t="s">
        <v>135</v>
      </c>
      <c r="E25" s="54">
        <f>ROUNDDOWN('1-й лист'!H34/2,0)</f>
        <v>2</v>
      </c>
      <c r="F25" s="7" t="s">
        <v>135</v>
      </c>
      <c r="G25" s="54">
        <f>ROUNDDOWN('1-й лист'!I34/2,0)</f>
        <v>0</v>
      </c>
      <c r="H25" s="7"/>
      <c r="I25" s="54">
        <f>ROUNDDOWN('1-й лист'!J34/2,0)</f>
        <v>0</v>
      </c>
      <c r="J25" s="7"/>
    </row>
    <row r="26" spans="1:10" ht="16.5" customHeight="1">
      <c r="A26" s="7">
        <v>21</v>
      </c>
      <c r="B26" s="11" t="s">
        <v>39</v>
      </c>
      <c r="C26" s="54">
        <f>ROUNDDOWN('1-й лист'!G35/2,0)</f>
        <v>6</v>
      </c>
      <c r="D26" s="7" t="s">
        <v>135</v>
      </c>
      <c r="E26" s="54">
        <f>ROUNDDOWN('1-й лист'!H35/2,0)</f>
        <v>27</v>
      </c>
      <c r="F26" s="7" t="s">
        <v>135</v>
      </c>
      <c r="G26" s="54">
        <f>ROUNDDOWN('1-й лист'!I35/2,0)</f>
        <v>3</v>
      </c>
      <c r="H26" s="7" t="s">
        <v>135</v>
      </c>
      <c r="I26" s="54">
        <f>ROUNDDOWN('1-й лист'!J35/2,0)</f>
        <v>6</v>
      </c>
      <c r="J26" s="7" t="s">
        <v>135</v>
      </c>
    </row>
    <row r="27" spans="1:10" ht="22.5" customHeight="1">
      <c r="A27" s="7">
        <v>22</v>
      </c>
      <c r="B27" s="11" t="s">
        <v>40</v>
      </c>
      <c r="C27" s="54">
        <f>ROUNDDOWN('1-й лист'!G36/2,0)</f>
        <v>7</v>
      </c>
      <c r="D27" s="7" t="s">
        <v>135</v>
      </c>
      <c r="E27" s="54">
        <f>ROUNDDOWN('1-й лист'!H36/2,0)</f>
        <v>27</v>
      </c>
      <c r="F27" s="7" t="s">
        <v>135</v>
      </c>
      <c r="G27" s="54">
        <f>ROUNDDOWN('1-й лист'!I36/2,0)</f>
        <v>2</v>
      </c>
      <c r="H27" s="7" t="s">
        <v>135</v>
      </c>
      <c r="I27" s="54">
        <f>ROUNDDOWN('1-й лист'!J36/2,0)</f>
        <v>8</v>
      </c>
      <c r="J27" s="7" t="s">
        <v>135</v>
      </c>
    </row>
    <row r="28" spans="1:10" ht="18.75" customHeight="1">
      <c r="A28" s="7">
        <v>23</v>
      </c>
      <c r="B28" s="11" t="s">
        <v>41</v>
      </c>
      <c r="C28" s="54">
        <f>ROUNDDOWN('1-й лист'!G37/2,0)</f>
        <v>7</v>
      </c>
      <c r="D28" s="7" t="s">
        <v>135</v>
      </c>
      <c r="E28" s="54">
        <f>ROUNDDOWN('1-й лист'!H37/2,0)</f>
        <v>34</v>
      </c>
      <c r="F28" s="7" t="s">
        <v>135</v>
      </c>
      <c r="G28" s="54">
        <f>ROUNDDOWN('1-й лист'!I37/2,0)</f>
        <v>4</v>
      </c>
      <c r="H28" s="7" t="s">
        <v>135</v>
      </c>
      <c r="I28" s="54">
        <f>ROUNDDOWN('1-й лист'!J37/2,0)</f>
        <v>7</v>
      </c>
      <c r="J28" s="7" t="s">
        <v>135</v>
      </c>
    </row>
    <row r="29" spans="1:10" ht="18.75" customHeight="1">
      <c r="A29" s="13">
        <v>24</v>
      </c>
      <c r="B29" s="11" t="s">
        <v>42</v>
      </c>
      <c r="C29" s="54">
        <f>ROUNDDOWN('1-й лист'!G38/2,0)</f>
        <v>10</v>
      </c>
      <c r="D29" s="7" t="s">
        <v>135</v>
      </c>
      <c r="E29" s="54">
        <f>ROUNDDOWN('1-й лист'!H38/2,0)</f>
        <v>41</v>
      </c>
      <c r="F29" s="7" t="s">
        <v>135</v>
      </c>
      <c r="G29" s="54">
        <f>ROUNDDOWN('1-й лист'!I38/2,0)</f>
        <v>3</v>
      </c>
      <c r="H29" s="7" t="s">
        <v>135</v>
      </c>
      <c r="I29" s="54">
        <f>ROUNDDOWN('1-й лист'!J38/2,0)</f>
        <v>21</v>
      </c>
      <c r="J29" s="7" t="s">
        <v>135</v>
      </c>
    </row>
    <row r="30" spans="1:10" ht="23.25" customHeight="1">
      <c r="A30" s="13">
        <v>25</v>
      </c>
      <c r="B30" s="11" t="s">
        <v>43</v>
      </c>
      <c r="C30" s="54">
        <f>ROUNDDOWN('1-й лист'!G39/2,0)</f>
        <v>12</v>
      </c>
      <c r="D30" s="7" t="s">
        <v>135</v>
      </c>
      <c r="E30" s="54">
        <f>ROUNDDOWN('1-й лист'!H39/2,0)</f>
        <v>16</v>
      </c>
      <c r="F30" s="7" t="s">
        <v>135</v>
      </c>
      <c r="G30" s="54">
        <f>ROUNDDOWN('1-й лист'!I39/2,0)</f>
        <v>2</v>
      </c>
      <c r="H30" s="7" t="s">
        <v>135</v>
      </c>
      <c r="I30" s="54">
        <f>ROUNDDOWN('1-й лист'!J39/2,0)</f>
        <v>22</v>
      </c>
      <c r="J30" s="7" t="s">
        <v>135</v>
      </c>
    </row>
    <row r="31" spans="1:10" ht="20.25" customHeight="1">
      <c r="A31" s="13">
        <v>26</v>
      </c>
      <c r="B31" s="11" t="s">
        <v>44</v>
      </c>
      <c r="C31" s="54">
        <f>ROUNDDOWN('1-й лист'!G40/2,0)</f>
        <v>8</v>
      </c>
      <c r="D31" s="7" t="s">
        <v>135</v>
      </c>
      <c r="E31" s="54">
        <f>ROUNDDOWN('1-й лист'!H40/2,0)</f>
        <v>44</v>
      </c>
      <c r="F31" s="7" t="s">
        <v>135</v>
      </c>
      <c r="G31" s="54">
        <f>ROUNDDOWN('1-й лист'!I40/2,0)</f>
        <v>7</v>
      </c>
      <c r="H31" s="7" t="s">
        <v>135</v>
      </c>
      <c r="I31" s="54">
        <f>ROUNDDOWN('1-й лист'!J40/2,0)</f>
        <v>21</v>
      </c>
      <c r="J31" s="7" t="s">
        <v>135</v>
      </c>
    </row>
    <row r="32" spans="1:10" ht="22.5" customHeight="1">
      <c r="A32" s="13">
        <v>27</v>
      </c>
      <c r="B32" s="11" t="s">
        <v>45</v>
      </c>
      <c r="C32" s="54">
        <f>ROUNDDOWN('1-й лист'!G41/2,0)</f>
        <v>2</v>
      </c>
      <c r="D32" s="7" t="s">
        <v>135</v>
      </c>
      <c r="E32" s="54">
        <f>ROUNDDOWN('1-й лист'!H41/2,0)</f>
        <v>2</v>
      </c>
      <c r="F32" s="7" t="s">
        <v>135</v>
      </c>
      <c r="G32" s="54">
        <f>ROUNDDOWN('1-й лист'!I41/2,0)</f>
        <v>0</v>
      </c>
      <c r="H32" s="7"/>
      <c r="I32" s="54">
        <f>ROUNDDOWN('1-й лист'!J41/2,0)</f>
        <v>6</v>
      </c>
      <c r="J32" s="7" t="s">
        <v>135</v>
      </c>
    </row>
    <row r="33" spans="1:10" ht="21.75" customHeight="1">
      <c r="A33" s="7">
        <v>28</v>
      </c>
      <c r="B33" s="11" t="s">
        <v>46</v>
      </c>
      <c r="C33" s="54">
        <f>ROUNDDOWN('1-й лист'!G42/2,0)</f>
        <v>2</v>
      </c>
      <c r="D33" s="7" t="s">
        <v>135</v>
      </c>
      <c r="E33" s="54">
        <f>ROUNDDOWN('1-й лист'!H42/2,0)</f>
        <v>2</v>
      </c>
      <c r="F33" s="7" t="s">
        <v>135</v>
      </c>
      <c r="G33" s="54">
        <f>ROUNDDOWN('1-й лист'!I42/2,0)</f>
        <v>0</v>
      </c>
      <c r="H33" s="7"/>
      <c r="I33" s="54">
        <f>ROUNDDOWN('1-й лист'!J42/2,0)</f>
        <v>1</v>
      </c>
      <c r="J33" s="7"/>
    </row>
    <row r="34" spans="1:10" ht="21.75" customHeight="1">
      <c r="A34" s="7">
        <v>29</v>
      </c>
      <c r="B34" s="11" t="s">
        <v>47</v>
      </c>
      <c r="C34" s="54">
        <f>ROUNDDOWN('1-й лист'!G43/2,0)</f>
        <v>0</v>
      </c>
      <c r="D34" s="7"/>
      <c r="E34" s="54">
        <f>ROUNDDOWN('1-й лист'!H43/2,0)</f>
        <v>2</v>
      </c>
      <c r="F34" s="7" t="s">
        <v>135</v>
      </c>
      <c r="G34" s="54">
        <f>ROUNDDOWN('1-й лист'!I43/2,0)</f>
        <v>0</v>
      </c>
      <c r="H34" s="7"/>
      <c r="I34" s="54">
        <f>ROUNDDOWN('1-й лист'!J43/2,0)</f>
        <v>0</v>
      </c>
      <c r="J34" s="7"/>
    </row>
    <row r="35" spans="1:10" ht="24" customHeight="1">
      <c r="A35" s="7">
        <v>30</v>
      </c>
      <c r="B35" s="11" t="s">
        <v>48</v>
      </c>
      <c r="C35" s="54">
        <f>ROUNDDOWN('1-й лист'!G44/2,0)</f>
        <v>2</v>
      </c>
      <c r="D35" s="7" t="s">
        <v>135</v>
      </c>
      <c r="E35" s="54">
        <f>ROUNDDOWN('1-й лист'!H44/2,0)</f>
        <v>2</v>
      </c>
      <c r="F35" s="7" t="s">
        <v>135</v>
      </c>
      <c r="G35" s="54">
        <f>ROUNDDOWN('1-й лист'!I44/2,0)</f>
        <v>0</v>
      </c>
      <c r="H35" s="7"/>
      <c r="I35" s="54">
        <f>ROUNDDOWN('1-й лист'!J44/2,0)</f>
        <v>0</v>
      </c>
      <c r="J35" s="7"/>
    </row>
    <row r="36" spans="1:10" ht="20.25" customHeight="1">
      <c r="A36" s="7">
        <v>31</v>
      </c>
      <c r="B36" s="11" t="s">
        <v>49</v>
      </c>
      <c r="C36" s="54">
        <f>ROUNDDOWN('1-й лист'!G45/2,0)</f>
        <v>8</v>
      </c>
      <c r="D36" s="7" t="s">
        <v>135</v>
      </c>
      <c r="E36" s="54">
        <f>ROUNDDOWN('1-й лист'!H45/2,0)</f>
        <v>33</v>
      </c>
      <c r="F36" s="7" t="s">
        <v>135</v>
      </c>
      <c r="G36" s="54">
        <f>ROUNDDOWN('1-й лист'!I45/2,0)</f>
        <v>6</v>
      </c>
      <c r="H36" s="7" t="s">
        <v>135</v>
      </c>
      <c r="I36" s="54">
        <f>ROUNDDOWN('1-й лист'!J45/2,0)</f>
        <v>8</v>
      </c>
      <c r="J36" s="7" t="s">
        <v>135</v>
      </c>
    </row>
    <row r="37" spans="1:10" ht="20.25" customHeight="1">
      <c r="A37" s="7">
        <v>32</v>
      </c>
      <c r="B37" s="11" t="s">
        <v>50</v>
      </c>
      <c r="C37" s="54">
        <f>ROUNDDOWN('1-й лист'!G46/2,0)</f>
        <v>4</v>
      </c>
      <c r="D37" s="7" t="s">
        <v>135</v>
      </c>
      <c r="E37" s="54">
        <f>ROUNDDOWN('1-й лист'!H46/2,0)</f>
        <v>15</v>
      </c>
      <c r="F37" s="7" t="s">
        <v>135</v>
      </c>
      <c r="G37" s="54">
        <f>ROUNDDOWN('1-й лист'!I46/2,0)</f>
        <v>2</v>
      </c>
      <c r="H37" s="7" t="s">
        <v>135</v>
      </c>
      <c r="I37" s="54">
        <f>ROUNDDOWN('1-й лист'!J46/2,0)</f>
        <v>2</v>
      </c>
      <c r="J37" s="7" t="s">
        <v>135</v>
      </c>
    </row>
    <row r="38" spans="1:10" ht="21.75" customHeight="1">
      <c r="A38" s="13">
        <v>33</v>
      </c>
      <c r="B38" s="11" t="s">
        <v>51</v>
      </c>
      <c r="C38" s="54">
        <f>ROUNDDOWN('1-й лист'!G47/2,0)</f>
        <v>2</v>
      </c>
      <c r="D38" s="7" t="s">
        <v>135</v>
      </c>
      <c r="E38" s="54">
        <f>ROUNDDOWN('1-й лист'!H47/2,0)</f>
        <v>2</v>
      </c>
      <c r="F38" s="7" t="s">
        <v>135</v>
      </c>
      <c r="G38" s="54">
        <f>ROUNDDOWN('1-й лист'!I47/2,0)</f>
        <v>2</v>
      </c>
      <c r="H38" s="7" t="s">
        <v>135</v>
      </c>
      <c r="I38" s="54">
        <f>ROUNDDOWN('1-й лист'!J47/2,0)</f>
        <v>0</v>
      </c>
      <c r="J38" s="7"/>
    </row>
    <row r="39" spans="1:10" ht="21.75" customHeight="1">
      <c r="A39" s="13">
        <v>34</v>
      </c>
      <c r="B39" s="11" t="s">
        <v>52</v>
      </c>
      <c r="C39" s="54">
        <f>ROUNDDOWN('1-й лист'!G48/2,0)</f>
        <v>24</v>
      </c>
      <c r="D39" s="7" t="s">
        <v>135</v>
      </c>
      <c r="E39" s="54">
        <f>ROUNDDOWN('1-й лист'!H48/2,0)</f>
        <v>62</v>
      </c>
      <c r="F39" s="7" t="s">
        <v>135</v>
      </c>
      <c r="G39" s="54">
        <f>ROUNDDOWN('1-й лист'!I48/2,0)</f>
        <v>2</v>
      </c>
      <c r="H39" s="7" t="s">
        <v>135</v>
      </c>
      <c r="I39" s="54">
        <f>ROUNDDOWN('1-й лист'!J48/2,0)</f>
        <v>45</v>
      </c>
      <c r="J39" s="7" t="s">
        <v>135</v>
      </c>
    </row>
    <row r="40" spans="1:10" ht="21" customHeight="1">
      <c r="A40" s="13">
        <v>35</v>
      </c>
      <c r="B40" s="11" t="s">
        <v>53</v>
      </c>
      <c r="C40" s="54">
        <f>ROUNDDOWN('1-й лист'!G49/2,0)</f>
        <v>3</v>
      </c>
      <c r="D40" s="7" t="s">
        <v>135</v>
      </c>
      <c r="E40" s="54">
        <f>ROUNDDOWN('1-й лист'!H49/2,0)</f>
        <v>12</v>
      </c>
      <c r="F40" s="7" t="s">
        <v>135</v>
      </c>
      <c r="G40" s="54">
        <f>ROUNDDOWN('1-й лист'!I49/2,0)</f>
        <v>2</v>
      </c>
      <c r="H40" s="7" t="s">
        <v>135</v>
      </c>
      <c r="I40" s="54">
        <f>ROUNDDOWN('1-й лист'!J49/2,0)</f>
        <v>1</v>
      </c>
      <c r="J40" s="7" t="s">
        <v>135</v>
      </c>
    </row>
    <row r="41" spans="1:10" ht="21" customHeight="1">
      <c r="A41" s="13">
        <v>36</v>
      </c>
      <c r="B41" s="11" t="s">
        <v>54</v>
      </c>
      <c r="C41" s="54">
        <f>ROUNDDOWN('1-й лист'!G50/2,0)</f>
        <v>0</v>
      </c>
      <c r="D41" s="6"/>
      <c r="E41" s="54">
        <f>ROUNDDOWN('1-й лист'!H50/2,0)</f>
        <v>19</v>
      </c>
      <c r="F41" s="7" t="s">
        <v>135</v>
      </c>
      <c r="G41" s="54">
        <f>ROUNDDOWN('1-й лист'!I50/2,0)</f>
        <v>1</v>
      </c>
      <c r="H41" s="7"/>
      <c r="I41" s="54">
        <f>ROUNDDOWN('1-й лист'!J50/2,0)</f>
        <v>0</v>
      </c>
      <c r="J41" s="6"/>
    </row>
    <row r="42" spans="1:10" ht="21.75" customHeight="1">
      <c r="A42" s="7">
        <v>37</v>
      </c>
      <c r="B42" s="11" t="s">
        <v>55</v>
      </c>
      <c r="C42" s="54">
        <f>ROUNDDOWN('1-й лист'!G51/2,0)</f>
        <v>0</v>
      </c>
      <c r="D42" s="6"/>
      <c r="E42" s="54">
        <f>ROUNDDOWN('1-й лист'!H51/2,0)</f>
        <v>13</v>
      </c>
      <c r="F42" s="7" t="s">
        <v>135</v>
      </c>
      <c r="G42" s="54">
        <f>ROUNDDOWN('1-й лист'!I51/2,0)</f>
        <v>1</v>
      </c>
      <c r="H42" s="7"/>
      <c r="I42" s="54">
        <f>ROUNDDOWN('1-й лист'!J51/2,0)</f>
        <v>0</v>
      </c>
      <c r="J42" s="6"/>
    </row>
    <row r="43" spans="1:10" ht="21.75" customHeight="1">
      <c r="A43" s="7">
        <v>38</v>
      </c>
      <c r="B43" s="11" t="s">
        <v>56</v>
      </c>
      <c r="C43" s="54">
        <f>ROUNDDOWN('1-й лист'!G52/2,0)</f>
        <v>0</v>
      </c>
      <c r="D43" s="6"/>
      <c r="E43" s="54">
        <f>ROUNDDOWN('1-й лист'!H52/2,0)</f>
        <v>33</v>
      </c>
      <c r="F43" s="7" t="s">
        <v>135</v>
      </c>
      <c r="G43" s="54">
        <f>ROUNDDOWN('1-й лист'!I52/2,0)</f>
        <v>2</v>
      </c>
      <c r="H43" s="7" t="s">
        <v>138</v>
      </c>
      <c r="I43" s="54">
        <f>ROUNDDOWN('1-й лист'!J52/2,0)</f>
        <v>0</v>
      </c>
      <c r="J43" s="6"/>
    </row>
    <row r="44" spans="1:10" ht="24.75" customHeight="1">
      <c r="A44" s="7">
        <v>39</v>
      </c>
      <c r="B44" s="11" t="s">
        <v>57</v>
      </c>
      <c r="C44" s="54">
        <f>ROUNDDOWN('1-й лист'!G53/2,0)</f>
        <v>0</v>
      </c>
      <c r="D44" s="6"/>
      <c r="E44" s="54">
        <f>ROUNDDOWN('1-й лист'!H53/2,0)</f>
        <v>19</v>
      </c>
      <c r="F44" s="7" t="s">
        <v>138</v>
      </c>
      <c r="G44" s="54">
        <f>ROUNDDOWN('1-й лист'!I53/2,0)</f>
        <v>2</v>
      </c>
      <c r="H44" s="7" t="s">
        <v>138</v>
      </c>
      <c r="I44" s="54">
        <f>ROUNDDOWN('1-й лист'!J53/2,0)</f>
        <v>0</v>
      </c>
      <c r="J44" s="6"/>
    </row>
    <row r="45" spans="1:10" ht="21.75" customHeight="1">
      <c r="A45" s="7">
        <v>40</v>
      </c>
      <c r="B45" s="11" t="s">
        <v>58</v>
      </c>
      <c r="C45" s="54">
        <f>ROUNDDOWN('1-й лист'!G54/2,0)</f>
        <v>0</v>
      </c>
      <c r="D45" s="6"/>
      <c r="E45" s="54">
        <f>ROUNDDOWN('1-й лист'!H54/2,0)</f>
        <v>29</v>
      </c>
      <c r="F45" s="7" t="s">
        <v>136</v>
      </c>
      <c r="G45" s="54">
        <f>ROUNDDOWN('1-й лист'!I54/2,0)</f>
        <v>3</v>
      </c>
      <c r="H45" s="7" t="s">
        <v>136</v>
      </c>
      <c r="I45" s="54">
        <f>ROUNDDOWN('1-й лист'!J54/2,0)</f>
        <v>0</v>
      </c>
      <c r="J45" s="6"/>
    </row>
    <row r="46" spans="1:10" ht="22.5" customHeight="1">
      <c r="A46" s="7">
        <v>41</v>
      </c>
      <c r="B46" s="11" t="s">
        <v>59</v>
      </c>
      <c r="C46" s="54">
        <f>ROUNDDOWN('1-й лист'!G55/2,0)</f>
        <v>0</v>
      </c>
      <c r="D46" s="6"/>
      <c r="E46" s="54">
        <f>ROUNDDOWN('1-й лист'!H55/2,0)</f>
        <v>30</v>
      </c>
      <c r="F46" s="7" t="s">
        <v>137</v>
      </c>
      <c r="G46" s="54">
        <f>ROUNDDOWN('1-й лист'!I55/2,0)</f>
        <v>2</v>
      </c>
      <c r="H46" s="7" t="s">
        <v>137</v>
      </c>
      <c r="I46" s="54">
        <f>ROUNDDOWN('1-й лист'!J55/2,0)</f>
        <v>0</v>
      </c>
      <c r="J46" s="6"/>
    </row>
    <row r="47" spans="1:10" ht="27.75" customHeight="1">
      <c r="A47" s="13">
        <v>42</v>
      </c>
      <c r="B47" s="11" t="s">
        <v>60</v>
      </c>
      <c r="C47" s="54">
        <f>ROUNDDOWN('1-й лист'!G56/2,0)</f>
        <v>0</v>
      </c>
      <c r="D47" s="6"/>
      <c r="E47" s="54">
        <f>ROUNDDOWN('1-й лист'!H56/2,0)</f>
        <v>33</v>
      </c>
      <c r="F47" s="7" t="s">
        <v>137</v>
      </c>
      <c r="G47" s="54">
        <f>ROUNDDOWN('1-й лист'!I56/2,0)</f>
        <v>3</v>
      </c>
      <c r="H47" s="7" t="s">
        <v>137</v>
      </c>
      <c r="I47" s="54">
        <f>ROUNDDOWN('1-й лист'!J56/2,0)</f>
        <v>0</v>
      </c>
      <c r="J47" s="6"/>
    </row>
    <row r="48" spans="1:10" ht="20.25" customHeight="1">
      <c r="A48" s="13">
        <v>43</v>
      </c>
      <c r="B48" s="11" t="s">
        <v>61</v>
      </c>
      <c r="C48" s="54">
        <f>ROUNDDOWN('1-й лист'!G57/2,0)</f>
        <v>0</v>
      </c>
      <c r="D48" s="6"/>
      <c r="E48" s="54">
        <f>ROUNDDOWN('1-й лист'!H57/2,0)</f>
        <v>51</v>
      </c>
      <c r="F48" s="7" t="s">
        <v>137</v>
      </c>
      <c r="G48" s="54">
        <f>ROUNDDOWN('1-й лист'!I57/2,0)</f>
        <v>0</v>
      </c>
      <c r="H48" s="7"/>
      <c r="I48" s="54">
        <f>ROUNDDOWN('1-й лист'!J57/2,0)</f>
        <v>0</v>
      </c>
      <c r="J48" s="6"/>
    </row>
    <row r="49" spans="1:10" ht="21.75" customHeight="1">
      <c r="A49" s="13">
        <v>44</v>
      </c>
      <c r="B49" s="11" t="s">
        <v>62</v>
      </c>
      <c r="C49" s="54">
        <f>ROUNDDOWN('1-й лист'!G58/2,0)</f>
        <v>0</v>
      </c>
      <c r="D49" s="6"/>
      <c r="E49" s="54">
        <f>ROUNDDOWN('1-й лист'!H58/2,0)</f>
        <v>12</v>
      </c>
      <c r="F49" s="7" t="s">
        <v>137</v>
      </c>
      <c r="G49" s="54">
        <f>ROUNDDOWN('1-й лист'!I58/2,0)</f>
        <v>0</v>
      </c>
      <c r="H49" s="7"/>
      <c r="I49" s="54">
        <f>ROUNDDOWN('1-й лист'!J58/2,0)</f>
        <v>0</v>
      </c>
      <c r="J49" s="6"/>
    </row>
    <row r="50" spans="1:10" ht="24" customHeight="1">
      <c r="A50" s="13">
        <v>45</v>
      </c>
      <c r="B50" s="11" t="s">
        <v>63</v>
      </c>
      <c r="C50" s="54">
        <f>ROUNDDOWN('1-й лист'!G59/2,0)</f>
        <v>2</v>
      </c>
      <c r="D50" s="7" t="s">
        <v>136</v>
      </c>
      <c r="E50" s="54">
        <f>ROUNDDOWN('1-й лист'!H59/2,0)</f>
        <v>29</v>
      </c>
      <c r="F50" s="7" t="s">
        <v>137</v>
      </c>
      <c r="G50" s="54">
        <f>ROUNDDOWN('1-й лист'!I59/2,0)</f>
        <v>2</v>
      </c>
      <c r="H50" s="7" t="s">
        <v>137</v>
      </c>
      <c r="I50" s="54">
        <f>ROUNDDOWN('1-й лист'!J59/2,0)</f>
        <v>82</v>
      </c>
      <c r="J50" s="6"/>
    </row>
    <row r="51" spans="1:10" ht="18.75" customHeight="1">
      <c r="A51" s="7">
        <v>46</v>
      </c>
      <c r="B51" s="11" t="s">
        <v>64</v>
      </c>
      <c r="C51" s="54">
        <f>ROUNDDOWN('1-й лист'!G60/2,0)</f>
        <v>0</v>
      </c>
      <c r="D51" s="6"/>
      <c r="E51" s="54">
        <f>ROUNDDOWN('1-й лист'!H60/2,0)</f>
        <v>9</v>
      </c>
      <c r="F51" s="7" t="s">
        <v>137</v>
      </c>
      <c r="G51" s="54">
        <f>ROUNDDOWN('1-й лист'!I60/2,0)</f>
        <v>0</v>
      </c>
      <c r="H51" s="7"/>
      <c r="I51" s="54">
        <f>ROUNDDOWN('1-й лист'!J60/2,0)</f>
        <v>9</v>
      </c>
      <c r="J51" s="7" t="s">
        <v>140</v>
      </c>
    </row>
    <row r="52" spans="1:10" ht="24" customHeight="1">
      <c r="A52" s="7">
        <v>47</v>
      </c>
      <c r="B52" s="11" t="s">
        <v>65</v>
      </c>
      <c r="C52" s="54">
        <f>ROUNDDOWN('1-й лист'!G61/2,0)</f>
        <v>0</v>
      </c>
      <c r="D52" s="6"/>
      <c r="E52" s="54">
        <f>ROUNDDOWN('1-й лист'!H61/2,0)</f>
        <v>0</v>
      </c>
      <c r="F52" s="6"/>
      <c r="G52" s="54">
        <f>ROUNDDOWN('1-й лист'!I61/2,0)</f>
        <v>0</v>
      </c>
      <c r="H52" s="7"/>
      <c r="I52" s="54">
        <f>ROUNDDOWN('1-й лист'!J61/2,0)</f>
        <v>4</v>
      </c>
      <c r="J52" s="7" t="s">
        <v>137</v>
      </c>
    </row>
    <row r="53" spans="1:10" ht="24" customHeight="1">
      <c r="A53" s="7">
        <v>48</v>
      </c>
      <c r="B53" s="11" t="s">
        <v>66</v>
      </c>
      <c r="C53" s="54">
        <f>ROUNDDOWN('1-й лист'!G62/2,0)</f>
        <v>0</v>
      </c>
      <c r="D53" s="6"/>
      <c r="E53" s="54">
        <f>ROUNDDOWN('1-й лист'!H62/2,0)</f>
        <v>45</v>
      </c>
      <c r="F53" s="7" t="s">
        <v>137</v>
      </c>
      <c r="G53" s="54">
        <f>ROUNDDOWN('1-й лист'!I62/2,0)</f>
        <v>0</v>
      </c>
      <c r="H53" s="6"/>
      <c r="I53" s="54">
        <f>ROUNDDOWN('1-й лист'!J62/2,0)</f>
        <v>0</v>
      </c>
      <c r="J53" s="6"/>
    </row>
    <row r="54" spans="1:10" ht="16.5" customHeight="1">
      <c r="A54" s="7">
        <v>49</v>
      </c>
      <c r="B54" s="11" t="s">
        <v>67</v>
      </c>
      <c r="C54" s="54">
        <f>ROUNDDOWN('1-й лист'!G63/2,0)</f>
        <v>0</v>
      </c>
      <c r="D54" s="6"/>
      <c r="E54" s="54">
        <f>ROUNDDOWN('1-й лист'!H63/2,0)</f>
        <v>121</v>
      </c>
      <c r="F54" s="7" t="s">
        <v>137</v>
      </c>
      <c r="G54" s="54">
        <f>ROUNDDOWN('1-й лист'!I63/2,0)</f>
        <v>8</v>
      </c>
      <c r="H54" s="7" t="s">
        <v>137</v>
      </c>
      <c r="I54" s="54">
        <f>ROUNDDOWN('1-й лист'!J63/2,0)</f>
        <v>13</v>
      </c>
      <c r="J54" s="7" t="s">
        <v>137</v>
      </c>
    </row>
    <row r="55" spans="1:10" ht="29.25" customHeight="1">
      <c r="A55" s="7">
        <v>50</v>
      </c>
      <c r="B55" s="11" t="s">
        <v>68</v>
      </c>
      <c r="C55" s="54">
        <f>ROUNDDOWN('1-й лист'!G64/2,0)</f>
        <v>10</v>
      </c>
      <c r="D55" s="7" t="s">
        <v>137</v>
      </c>
      <c r="E55" s="54">
        <f>ROUNDDOWN('1-й лист'!H64/2,0)</f>
        <v>45</v>
      </c>
      <c r="F55" s="7" t="s">
        <v>137</v>
      </c>
      <c r="G55" s="54">
        <f>ROUNDDOWN('1-й лист'!I64/2,0)</f>
        <v>2</v>
      </c>
      <c r="H55" s="7" t="s">
        <v>137</v>
      </c>
      <c r="I55" s="54">
        <f>ROUNDDOWN('1-й лист'!J64/2,0)</f>
        <v>3</v>
      </c>
      <c r="J55" s="7" t="s">
        <v>137</v>
      </c>
    </row>
    <row r="56" spans="1:10" ht="24" customHeight="1">
      <c r="A56" s="13">
        <v>51</v>
      </c>
      <c r="B56" s="11" t="s">
        <v>69</v>
      </c>
      <c r="C56" s="54">
        <f>ROUNDDOWN('1-й лист'!G65/2,0)</f>
        <v>0</v>
      </c>
      <c r="D56" s="6"/>
      <c r="E56" s="54">
        <f>ROUNDDOWN('1-й лист'!H65/2,0)</f>
        <v>31</v>
      </c>
      <c r="F56" s="7" t="s">
        <v>137</v>
      </c>
      <c r="G56" s="54">
        <f>ROUNDDOWN('1-й лист'!I65/2,0)</f>
        <v>0</v>
      </c>
      <c r="H56" s="7"/>
      <c r="I56" s="54">
        <f>ROUNDDOWN('1-й лист'!J65/2,0)</f>
        <v>69</v>
      </c>
      <c r="J56" s="7" t="s">
        <v>137</v>
      </c>
    </row>
    <row r="57" spans="1:10" ht="16.5" customHeight="1">
      <c r="A57" s="13">
        <v>52</v>
      </c>
      <c r="B57" s="11" t="s">
        <v>70</v>
      </c>
      <c r="C57" s="54">
        <f>ROUNDDOWN('1-й лист'!G66/2,0)</f>
        <v>0</v>
      </c>
      <c r="D57" s="6"/>
      <c r="E57" s="54">
        <f>ROUNDDOWN('1-й лист'!H66/2,0)</f>
        <v>2</v>
      </c>
      <c r="F57" s="7" t="s">
        <v>137</v>
      </c>
      <c r="G57" s="54">
        <f>ROUNDDOWN('1-й лист'!I66/2,0)</f>
        <v>0</v>
      </c>
      <c r="H57" s="6"/>
      <c r="I57" s="54">
        <f>ROUNDDOWN('1-й лист'!J66/2,0)</f>
        <v>0</v>
      </c>
      <c r="J57" s="6"/>
    </row>
    <row r="58" spans="1:10" ht="24" customHeight="1">
      <c r="A58" s="13">
        <v>53</v>
      </c>
      <c r="B58" s="11" t="s">
        <v>71</v>
      </c>
      <c r="C58" s="54">
        <f>ROUNDDOWN('1-й лист'!G67/2,0)</f>
        <v>0</v>
      </c>
      <c r="D58" s="6"/>
      <c r="E58" s="54">
        <f>ROUNDDOWN('1-й лист'!H67/2,0)</f>
        <v>2</v>
      </c>
      <c r="F58" s="7" t="s">
        <v>137</v>
      </c>
      <c r="G58" s="54">
        <f>ROUNDDOWN('1-й лист'!I67/2,0)</f>
        <v>0</v>
      </c>
      <c r="H58" s="7"/>
      <c r="I58" s="54">
        <f>ROUNDDOWN('1-й лист'!J67/2,0)</f>
        <v>0</v>
      </c>
      <c r="J58" s="7"/>
    </row>
    <row r="59" spans="1:10" ht="16.5" customHeight="1">
      <c r="A59" s="13">
        <v>54</v>
      </c>
      <c r="B59" s="11" t="s">
        <v>72</v>
      </c>
      <c r="C59" s="54">
        <f>ROUNDDOWN('1-й лист'!G68/2,0)</f>
        <v>0</v>
      </c>
      <c r="D59" s="6"/>
      <c r="E59" s="54">
        <f>ROUNDDOWN('1-й лист'!H68/2,0)</f>
        <v>30</v>
      </c>
      <c r="F59" s="7" t="s">
        <v>137</v>
      </c>
      <c r="G59" s="54">
        <f>ROUNDDOWN('1-й лист'!I68/2,0)</f>
        <v>5</v>
      </c>
      <c r="H59" s="7" t="s">
        <v>137</v>
      </c>
      <c r="I59" s="54">
        <f>ROUNDDOWN('1-й лист'!J68/2,0)</f>
        <v>36</v>
      </c>
      <c r="J59" s="7" t="s">
        <v>137</v>
      </c>
    </row>
    <row r="60" spans="1:10" ht="22.5" customHeight="1">
      <c r="A60" s="7">
        <v>55</v>
      </c>
      <c r="B60" s="11" t="s">
        <v>73</v>
      </c>
      <c r="C60" s="54">
        <f>ROUNDDOWN('1-й лист'!G69/2,0)</f>
        <v>0</v>
      </c>
      <c r="D60" s="6"/>
      <c r="E60" s="54">
        <f>ROUNDDOWN('1-й лист'!H69/2,0)</f>
        <v>3</v>
      </c>
      <c r="F60" s="7"/>
      <c r="G60" s="54">
        <f>ROUNDDOWN('1-й лист'!I69/2,0)</f>
        <v>0</v>
      </c>
      <c r="H60" s="6"/>
      <c r="I60" s="54">
        <f>ROUNDDOWN('1-й лист'!J69/2,0)</f>
        <v>6</v>
      </c>
      <c r="J60" s="7" t="s">
        <v>137</v>
      </c>
    </row>
    <row r="61" spans="1:10" ht="16.5" customHeight="1">
      <c r="A61" s="7">
        <v>56</v>
      </c>
      <c r="B61" s="11" t="s">
        <v>74</v>
      </c>
      <c r="C61" s="54">
        <f>ROUNDDOWN('1-й лист'!G70/2,0)</f>
        <v>0</v>
      </c>
      <c r="D61" s="6"/>
      <c r="E61" s="54">
        <f>ROUNDDOWN('1-й лист'!H70/2,0)</f>
        <v>2</v>
      </c>
      <c r="F61" s="7" t="s">
        <v>137</v>
      </c>
      <c r="G61" s="54">
        <f>ROUNDDOWN('1-й лист'!I70/2,0)</f>
        <v>0</v>
      </c>
      <c r="H61" s="6"/>
      <c r="I61" s="54">
        <f>ROUNDDOWN('1-й лист'!J70/2,0)</f>
        <v>0</v>
      </c>
      <c r="J61" s="6"/>
    </row>
    <row r="62" spans="1:10" ht="16.5" customHeight="1">
      <c r="A62" s="7">
        <v>57</v>
      </c>
      <c r="B62" s="11" t="s">
        <v>75</v>
      </c>
      <c r="C62" s="54">
        <f>ROUNDDOWN('1-й лист'!G71/2,0)</f>
        <v>0</v>
      </c>
      <c r="D62" s="6"/>
      <c r="E62" s="54">
        <f>ROUNDDOWN('1-й лист'!H71/2,0)</f>
        <v>2</v>
      </c>
      <c r="F62" s="7" t="s">
        <v>131</v>
      </c>
      <c r="G62" s="54">
        <f>ROUNDDOWN('1-й лист'!I71/2,0)</f>
        <v>2</v>
      </c>
      <c r="H62" s="7" t="s">
        <v>137</v>
      </c>
      <c r="I62" s="54">
        <f>ROUNDDOWN('1-й лист'!J71/2,0)</f>
        <v>0</v>
      </c>
      <c r="J62" s="6"/>
    </row>
    <row r="63" spans="1:10" ht="24.75" customHeight="1">
      <c r="A63" s="7">
        <v>58</v>
      </c>
      <c r="B63" s="11" t="s">
        <v>76</v>
      </c>
      <c r="C63" s="54">
        <f>ROUNDDOWN('1-й лист'!G72/2,0)</f>
        <v>57</v>
      </c>
      <c r="D63" s="7" t="s">
        <v>137</v>
      </c>
      <c r="E63" s="54">
        <f>ROUNDDOWN('1-й лист'!H72/2,0)</f>
        <v>0</v>
      </c>
      <c r="F63" s="6"/>
      <c r="G63" s="54">
        <f>ROUNDDOWN('1-й лист'!I72/2,0)</f>
        <v>0</v>
      </c>
      <c r="H63" s="6"/>
      <c r="I63" s="54">
        <f>ROUNDDOWN('1-й лист'!J72/2,0)</f>
        <v>0</v>
      </c>
      <c r="J63" s="6"/>
    </row>
    <row r="64" spans="1:10" ht="16.5" customHeight="1">
      <c r="A64" s="7">
        <v>59</v>
      </c>
      <c r="B64" s="11" t="s">
        <v>77</v>
      </c>
      <c r="C64" s="54">
        <f>ROUNDDOWN('1-й лист'!G73/2,0)</f>
        <v>0</v>
      </c>
      <c r="D64" s="6"/>
      <c r="E64" s="54">
        <f>ROUNDDOWN('1-й лист'!H73/2,0)</f>
        <v>6</v>
      </c>
      <c r="F64" s="7" t="s">
        <v>137</v>
      </c>
      <c r="G64" s="54">
        <f>ROUNDDOWN('1-й лист'!I73/2,0)</f>
        <v>2</v>
      </c>
      <c r="H64" s="7" t="s">
        <v>137</v>
      </c>
      <c r="I64" s="54">
        <f>ROUNDDOWN('1-й лист'!J73/2,0)</f>
        <v>0</v>
      </c>
      <c r="J64" s="7"/>
    </row>
    <row r="65" spans="1:10" ht="16.5" customHeight="1">
      <c r="A65" s="13">
        <v>60</v>
      </c>
      <c r="B65" s="11" t="s">
        <v>78</v>
      </c>
      <c r="C65" s="54">
        <f>ROUNDDOWN('1-й лист'!G74/2,0)</f>
        <v>0</v>
      </c>
      <c r="D65" s="6"/>
      <c r="E65" s="54">
        <f>ROUNDDOWN('1-й лист'!H74/2,0)</f>
        <v>0</v>
      </c>
      <c r="F65" s="6"/>
      <c r="G65" s="54">
        <f>ROUNDDOWN('1-й лист'!I74/2,0)</f>
        <v>2</v>
      </c>
      <c r="H65" s="7" t="s">
        <v>137</v>
      </c>
      <c r="I65" s="54">
        <f>ROUNDDOWN('1-й лист'!J74/2,0)</f>
        <v>0</v>
      </c>
      <c r="J65" s="6"/>
    </row>
    <row r="66" spans="1:10" ht="16.5" customHeight="1">
      <c r="A66" s="13">
        <v>61</v>
      </c>
      <c r="B66" s="11" t="s">
        <v>79</v>
      </c>
      <c r="C66" s="54">
        <f>ROUNDDOWN('1-й лист'!G75/2,0)</f>
        <v>0</v>
      </c>
      <c r="D66" s="6"/>
      <c r="E66" s="54">
        <f>ROUNDDOWN('1-й лист'!H75/2,0)</f>
        <v>2</v>
      </c>
      <c r="F66" s="7" t="s">
        <v>137</v>
      </c>
      <c r="G66" s="54">
        <f>ROUNDDOWN('1-й лист'!I75/2,0)</f>
        <v>0</v>
      </c>
      <c r="H66" s="6"/>
      <c r="I66" s="54">
        <f>ROUNDDOWN('1-й лист'!J75/2,0)</f>
        <v>0</v>
      </c>
      <c r="J66" s="6"/>
    </row>
    <row r="67" spans="1:10" ht="16.5" customHeight="1">
      <c r="A67" s="13">
        <v>62</v>
      </c>
      <c r="B67" s="11" t="s">
        <v>80</v>
      </c>
      <c r="C67" s="54">
        <f>ROUNDDOWN('1-й лист'!G76/2,0)</f>
        <v>0</v>
      </c>
      <c r="D67" s="6"/>
      <c r="E67" s="54">
        <f>ROUNDDOWN('1-й лист'!H76/2,0)</f>
        <v>0</v>
      </c>
      <c r="F67" s="6"/>
      <c r="G67" s="54">
        <f>ROUNDDOWN('1-й лист'!I76/2,0)</f>
        <v>2</v>
      </c>
      <c r="H67" s="7" t="s">
        <v>137</v>
      </c>
      <c r="I67" s="54">
        <f>ROUNDDOWN('1-й лист'!J76/2,0)</f>
        <v>0</v>
      </c>
      <c r="J67" s="6"/>
    </row>
    <row r="68" spans="1:10" ht="16.5" customHeight="1">
      <c r="A68" s="13">
        <v>63</v>
      </c>
      <c r="B68" s="11" t="s">
        <v>81</v>
      </c>
      <c r="C68" s="54">
        <f>ROUNDDOWN('1-й лист'!G77/2,0)</f>
        <v>0</v>
      </c>
      <c r="D68" s="6"/>
      <c r="E68" s="54">
        <f>ROUNDDOWN('1-й лист'!H77/2,0)</f>
        <v>6</v>
      </c>
      <c r="F68" s="7" t="s">
        <v>139</v>
      </c>
      <c r="G68" s="54">
        <f>ROUNDDOWN('1-й лист'!I77/2,0)</f>
        <v>0</v>
      </c>
      <c r="H68" s="6"/>
      <c r="I68" s="54">
        <f>ROUNDDOWN('1-й лист'!J77/2,0)</f>
        <v>0</v>
      </c>
      <c r="J68" s="6"/>
    </row>
    <row r="69" spans="1:10" ht="16.5" customHeight="1">
      <c r="A69" s="7">
        <v>64</v>
      </c>
      <c r="B69" s="11" t="s">
        <v>82</v>
      </c>
      <c r="C69" s="54">
        <f>ROUNDDOWN('1-й лист'!G78/2,0)</f>
        <v>0</v>
      </c>
      <c r="D69" s="6"/>
      <c r="E69" s="54">
        <f>ROUNDDOWN('1-й лист'!H78/2,0)</f>
        <v>1</v>
      </c>
      <c r="F69" s="7" t="s">
        <v>144</v>
      </c>
      <c r="G69" s="54">
        <f>ROUNDDOWN('1-й лист'!I78/2,0)</f>
        <v>0</v>
      </c>
      <c r="H69" s="6"/>
      <c r="I69" s="54">
        <f>ROUNDDOWN('1-й лист'!J78/2,0)</f>
        <v>0</v>
      </c>
      <c r="J69" s="6"/>
    </row>
    <row r="70" spans="1:10" ht="16.5" customHeight="1">
      <c r="A70" s="7">
        <v>65</v>
      </c>
      <c r="B70" s="11" t="s">
        <v>83</v>
      </c>
      <c r="C70" s="54">
        <f>ROUNDDOWN('1-й лист'!G79/2,0)</f>
        <v>0</v>
      </c>
      <c r="D70" s="6"/>
      <c r="E70" s="54">
        <f>ROUNDDOWN('1-й лист'!H79/2,0)</f>
        <v>0</v>
      </c>
      <c r="F70" s="6"/>
      <c r="G70" s="54">
        <f>ROUNDDOWN('1-й лист'!I79/2,0)</f>
        <v>2</v>
      </c>
      <c r="H70" s="7" t="s">
        <v>139</v>
      </c>
      <c r="I70" s="54">
        <f>ROUNDDOWN('1-й лист'!J79/2,0)</f>
        <v>0</v>
      </c>
      <c r="J70" s="6"/>
    </row>
    <row r="71" spans="1:10" ht="16.5" customHeight="1">
      <c r="A71" s="7">
        <v>66</v>
      </c>
      <c r="B71" s="11" t="s">
        <v>124</v>
      </c>
      <c r="C71" s="54">
        <f>ROUNDDOWN('1-й лист'!G80/2,0)</f>
        <v>0</v>
      </c>
      <c r="D71" s="6"/>
      <c r="E71" s="54">
        <f>ROUNDDOWN('1-й лист'!H80/2,0)</f>
        <v>0</v>
      </c>
      <c r="F71" s="6"/>
      <c r="G71" s="54">
        <f>ROUNDDOWN('1-й лист'!I80/2,0)</f>
        <v>2</v>
      </c>
      <c r="H71" s="7" t="s">
        <v>139</v>
      </c>
      <c r="I71" s="54">
        <f>ROUNDDOWN('1-й лист'!J80/2,0)</f>
        <v>0</v>
      </c>
      <c r="J71" s="6"/>
    </row>
    <row r="72" spans="1:10" ht="16.5" customHeight="1">
      <c r="A72" s="7">
        <v>67</v>
      </c>
      <c r="B72" s="11" t="s">
        <v>118</v>
      </c>
      <c r="C72" s="54">
        <f>ROUNDDOWN('1-й лист'!G81/2,0)</f>
        <v>0</v>
      </c>
      <c r="D72" s="6"/>
      <c r="E72" s="54">
        <f>ROUNDDOWN('1-й лист'!H81/2,0)</f>
        <v>0</v>
      </c>
      <c r="F72" s="6"/>
      <c r="G72" s="54">
        <f>ROUNDDOWN('1-й лист'!I81/2,0)</f>
        <v>0</v>
      </c>
      <c r="H72" s="7"/>
      <c r="I72" s="54">
        <f>ROUNDDOWN('1-й лист'!J81/2,0)</f>
        <v>0</v>
      </c>
      <c r="J72" s="6"/>
    </row>
    <row r="73" spans="1:10" ht="16.5" customHeight="1">
      <c r="A73" s="7">
        <v>68</v>
      </c>
      <c r="B73" s="11" t="s">
        <v>87</v>
      </c>
      <c r="C73" s="54">
        <f>ROUNDDOWN('1-й лист'!G82/2,0)</f>
        <v>0</v>
      </c>
      <c r="D73" s="6"/>
      <c r="E73" s="54">
        <f>ROUNDDOWN('1-й лист'!H82/2,0)</f>
        <v>0</v>
      </c>
      <c r="F73" s="6"/>
      <c r="G73" s="54">
        <f>ROUNDDOWN('1-й лист'!I82/2,0)</f>
        <v>2</v>
      </c>
      <c r="H73" s="7" t="s">
        <v>137</v>
      </c>
      <c r="I73" s="54">
        <f>ROUNDDOWN('1-й лист'!J82/2,0)</f>
        <v>0</v>
      </c>
      <c r="J73" s="6"/>
    </row>
    <row r="74" spans="1:10" ht="16.5" customHeight="1">
      <c r="A74" s="13">
        <v>69</v>
      </c>
      <c r="B74" s="11" t="s">
        <v>88</v>
      </c>
      <c r="C74" s="54">
        <f>ROUNDDOWN('1-й лист'!G83/2,0)</f>
        <v>0</v>
      </c>
      <c r="D74" s="6"/>
      <c r="E74" s="54">
        <f>ROUNDDOWN('1-й лист'!H83/2,0)</f>
        <v>2</v>
      </c>
      <c r="F74" s="7" t="s">
        <v>137</v>
      </c>
      <c r="G74" s="54">
        <f>ROUNDDOWN('1-й лист'!I83/2,0)</f>
        <v>2</v>
      </c>
      <c r="H74" s="7" t="s">
        <v>137</v>
      </c>
      <c r="I74" s="54">
        <f>ROUNDDOWN('1-й лист'!J83/2,0)</f>
        <v>0</v>
      </c>
      <c r="J74" s="6"/>
    </row>
    <row r="75" spans="1:10" ht="19.5" customHeight="1">
      <c r="A75" s="13">
        <v>70</v>
      </c>
      <c r="B75" s="11" t="s">
        <v>89</v>
      </c>
      <c r="C75" s="54">
        <f>ROUNDDOWN('1-й лист'!G84/2,0)</f>
        <v>0</v>
      </c>
      <c r="D75" s="6"/>
      <c r="E75" s="54">
        <f>ROUNDDOWN('1-й лист'!H84/2,0)</f>
        <v>10</v>
      </c>
      <c r="F75" s="7" t="s">
        <v>137</v>
      </c>
      <c r="G75" s="54">
        <f>ROUNDDOWN('1-й лист'!I84/2,0)</f>
        <v>2</v>
      </c>
      <c r="H75" s="7" t="s">
        <v>137</v>
      </c>
      <c r="I75" s="54">
        <f>ROUNDDOWN('1-й лист'!J84/2,0)</f>
        <v>0</v>
      </c>
      <c r="J75" s="6"/>
    </row>
    <row r="76" spans="1:10" ht="16.5" customHeight="1">
      <c r="A76" s="13">
        <v>71</v>
      </c>
      <c r="B76" s="11" t="s">
        <v>90</v>
      </c>
      <c r="C76" s="54">
        <f>ROUNDDOWN('1-й лист'!G85/2,0)</f>
        <v>0</v>
      </c>
      <c r="D76" s="6"/>
      <c r="E76" s="54">
        <f>ROUNDDOWN('1-й лист'!H85/2,0)</f>
        <v>2</v>
      </c>
      <c r="F76" s="7" t="s">
        <v>137</v>
      </c>
      <c r="G76" s="54">
        <f>ROUNDDOWN('1-й лист'!I85/2,0)</f>
        <v>0</v>
      </c>
      <c r="H76" s="6"/>
      <c r="I76" s="54">
        <f>ROUNDDOWN('1-й лист'!J85/2,0)</f>
        <v>0</v>
      </c>
      <c r="J76" s="6"/>
    </row>
    <row r="77" spans="1:10" ht="32.25" customHeight="1">
      <c r="A77" s="13">
        <v>72</v>
      </c>
      <c r="B77" s="11" t="s">
        <v>91</v>
      </c>
      <c r="C77" s="54">
        <f>ROUNDDOWN('1-й лист'!G86/2,0)</f>
        <v>0</v>
      </c>
      <c r="D77" s="6"/>
      <c r="E77" s="54">
        <f>ROUNDDOWN('1-й лист'!H86/2,0)</f>
        <v>2</v>
      </c>
      <c r="F77" s="7" t="s">
        <v>123</v>
      </c>
      <c r="G77" s="54">
        <f>ROUNDDOWN('1-й лист'!I86/2,0)</f>
        <v>0</v>
      </c>
      <c r="H77" s="7"/>
      <c r="I77" s="54">
        <f>ROUNDDOWN('1-й лист'!J86/2,0)</f>
        <v>0</v>
      </c>
      <c r="J77" s="7"/>
    </row>
    <row r="78" spans="1:10" ht="24" customHeight="1">
      <c r="A78" s="7">
        <v>73</v>
      </c>
      <c r="B78" s="11" t="s">
        <v>92</v>
      </c>
      <c r="C78" s="54">
        <f>ROUNDDOWN('1-й лист'!G87/2,0)</f>
        <v>0</v>
      </c>
      <c r="D78" s="6"/>
      <c r="E78" s="54">
        <f>ROUNDDOWN('1-й лист'!H87/2,0)</f>
        <v>2</v>
      </c>
      <c r="F78" s="7" t="s">
        <v>123</v>
      </c>
      <c r="G78" s="54">
        <f>ROUNDDOWN('1-й лист'!I87/2,0)</f>
        <v>0</v>
      </c>
      <c r="H78" s="6"/>
      <c r="I78" s="54">
        <f>ROUNDDOWN('1-й лист'!J87/2,0)</f>
        <v>0</v>
      </c>
      <c r="J78" s="6"/>
    </row>
    <row r="79" spans="1:10" ht="22.5" customHeight="1">
      <c r="A79" s="7">
        <v>74</v>
      </c>
      <c r="B79" s="11" t="s">
        <v>93</v>
      </c>
      <c r="C79" s="54">
        <f>ROUNDDOWN('1-й лист'!G88/2,0)</f>
        <v>0</v>
      </c>
      <c r="D79" s="6"/>
      <c r="E79" s="54">
        <f>ROUNDDOWN('1-й лист'!H88/2,0)</f>
        <v>2</v>
      </c>
      <c r="F79" s="7" t="s">
        <v>137</v>
      </c>
      <c r="G79" s="54">
        <f>ROUNDDOWN('1-й лист'!I88/2,0)</f>
        <v>0</v>
      </c>
      <c r="H79" s="6"/>
      <c r="I79" s="54">
        <f>ROUNDDOWN('1-й лист'!J88/2,0)</f>
        <v>0</v>
      </c>
      <c r="J79" s="6"/>
    </row>
    <row r="80" spans="1:10" ht="23.25" customHeight="1">
      <c r="A80" s="7">
        <v>75</v>
      </c>
      <c r="B80" s="11" t="s">
        <v>94</v>
      </c>
      <c r="C80" s="54">
        <f>ROUNDDOWN('1-й лист'!G89/2,0)</f>
        <v>0</v>
      </c>
      <c r="D80" s="6"/>
      <c r="E80" s="54">
        <f>ROUNDDOWN('1-й лист'!H89/2,0)</f>
        <v>2</v>
      </c>
      <c r="F80" s="7" t="s">
        <v>137</v>
      </c>
      <c r="G80" s="54">
        <f>ROUNDDOWN('1-й лист'!I89/2,0)</f>
        <v>0</v>
      </c>
      <c r="H80" s="6"/>
      <c r="I80" s="54">
        <f>ROUNDDOWN('1-й лист'!J89/2,0)</f>
        <v>0</v>
      </c>
      <c r="J80" s="7"/>
    </row>
    <row r="81" spans="1:13" ht="21" customHeight="1">
      <c r="A81" s="7">
        <v>76</v>
      </c>
      <c r="B81" s="11" t="s">
        <v>95</v>
      </c>
      <c r="C81" s="54">
        <f>ROUNDDOWN('1-й лист'!G90/2,0)</f>
        <v>0</v>
      </c>
      <c r="D81" s="6"/>
      <c r="E81" s="54">
        <f>ROUNDDOWN('1-й лист'!H90/2,0)</f>
        <v>0</v>
      </c>
      <c r="F81" s="7">
        <v>0</v>
      </c>
      <c r="G81" s="54">
        <f>ROUNDDOWN('1-й лист'!I90/2,0)</f>
        <v>0</v>
      </c>
      <c r="H81" s="7"/>
      <c r="I81" s="54">
        <f>ROUNDDOWN('1-й лист'!J90/2,0)</f>
        <v>0</v>
      </c>
      <c r="J81" s="6"/>
    </row>
    <row r="82" spans="1:13" ht="22.5" customHeight="1">
      <c r="A82" s="7">
        <v>77</v>
      </c>
      <c r="B82" s="11" t="s">
        <v>96</v>
      </c>
      <c r="C82" s="54">
        <f>ROUNDDOWN('1-й лист'!G91/2,0)</f>
        <v>0</v>
      </c>
      <c r="D82" s="6"/>
      <c r="E82" s="54">
        <f>ROUNDDOWN('1-й лист'!H91/2,0)</f>
        <v>2</v>
      </c>
      <c r="F82" s="7" t="s">
        <v>137</v>
      </c>
      <c r="G82" s="54">
        <f>ROUNDDOWN('1-й лист'!I91/2,0)</f>
        <v>2</v>
      </c>
      <c r="H82" s="7" t="s">
        <v>137</v>
      </c>
      <c r="I82" s="54">
        <f>ROUNDDOWN('1-й лист'!J91/2,0)</f>
        <v>0</v>
      </c>
      <c r="J82" s="6"/>
    </row>
    <row r="83" spans="1:13" ht="18.75" customHeight="1">
      <c r="A83" s="13">
        <v>78</v>
      </c>
      <c r="B83" s="11" t="s">
        <v>97</v>
      </c>
      <c r="C83" s="54">
        <f>ROUNDDOWN('1-й лист'!G92/2,0)</f>
        <v>0</v>
      </c>
      <c r="D83" s="6"/>
      <c r="E83" s="54">
        <f>ROUNDDOWN('1-й лист'!H92/2,0)</f>
        <v>0</v>
      </c>
      <c r="F83" s="6"/>
      <c r="G83" s="54">
        <f>ROUNDDOWN('1-й лист'!I92/2,0)</f>
        <v>2</v>
      </c>
      <c r="H83" s="7" t="s">
        <v>137</v>
      </c>
      <c r="I83" s="54">
        <f>ROUNDDOWN('1-й лист'!J92/2,0)</f>
        <v>0</v>
      </c>
      <c r="J83" s="6"/>
    </row>
    <row r="84" spans="1:13" ht="22.5" customHeight="1">
      <c r="A84" s="13">
        <v>79</v>
      </c>
      <c r="B84" s="11" t="s">
        <v>98</v>
      </c>
      <c r="C84" s="54">
        <f>ROUNDDOWN('1-й лист'!G93/2,0)</f>
        <v>0</v>
      </c>
      <c r="D84" s="6"/>
      <c r="E84" s="54">
        <f>ROUNDDOWN('1-й лист'!H93/2,0)</f>
        <v>0</v>
      </c>
      <c r="F84" s="6"/>
      <c r="G84" s="54">
        <f>ROUNDDOWN('1-й лист'!I93/2,0)</f>
        <v>2</v>
      </c>
      <c r="H84" s="7" t="s">
        <v>137</v>
      </c>
      <c r="I84" s="54">
        <f>ROUNDDOWN('1-й лист'!J93/2,0)</f>
        <v>0</v>
      </c>
      <c r="J84" s="6"/>
    </row>
    <row r="85" spans="1:13" ht="20.25" customHeight="1">
      <c r="A85" s="13">
        <v>80</v>
      </c>
      <c r="B85" s="11" t="s">
        <v>99</v>
      </c>
      <c r="C85" s="54">
        <f>ROUNDDOWN('1-й лист'!G94/2,0)</f>
        <v>0</v>
      </c>
      <c r="D85" s="6"/>
      <c r="E85" s="54">
        <f>ROUNDDOWN('1-й лист'!H94/2,0)</f>
        <v>2</v>
      </c>
      <c r="F85" s="7" t="s">
        <v>137</v>
      </c>
      <c r="G85" s="54">
        <f>ROUNDDOWN('1-й лист'!I94/2,0)</f>
        <v>0</v>
      </c>
      <c r="H85" s="6"/>
      <c r="I85" s="54">
        <f>ROUNDDOWN('1-й лист'!J94/2,0)</f>
        <v>0</v>
      </c>
      <c r="J85" s="6"/>
    </row>
    <row r="86" spans="1:13" ht="21" customHeight="1">
      <c r="A86" s="13">
        <v>81</v>
      </c>
      <c r="B86" s="11" t="s">
        <v>100</v>
      </c>
      <c r="C86" s="54">
        <f>ROUNDDOWN('1-й лист'!G95/2,0)</f>
        <v>0</v>
      </c>
      <c r="D86" s="6"/>
      <c r="E86" s="54">
        <f>ROUNDDOWN('1-й лист'!H95/2,0)</f>
        <v>0</v>
      </c>
      <c r="F86" s="14"/>
      <c r="G86" s="54">
        <f>ROUNDDOWN('1-й лист'!I95/2,0)</f>
        <v>2</v>
      </c>
      <c r="H86" s="7" t="s">
        <v>137</v>
      </c>
      <c r="I86" s="54">
        <f>ROUNDDOWN('1-й лист'!J95/2,0)</f>
        <v>0</v>
      </c>
      <c r="J86" s="6"/>
      <c r="M86" s="15"/>
    </row>
    <row r="87" spans="1:13" ht="21.75" customHeight="1">
      <c r="A87" s="7">
        <v>82</v>
      </c>
      <c r="B87" s="11" t="s">
        <v>101</v>
      </c>
      <c r="C87" s="54">
        <f>ROUNDDOWN('1-й лист'!G96/2,0)</f>
        <v>0</v>
      </c>
      <c r="D87" s="6"/>
      <c r="E87" s="54">
        <f>ROUNDDOWN('1-й лист'!H96/2,0)</f>
        <v>2</v>
      </c>
      <c r="F87" s="7" t="s">
        <v>137</v>
      </c>
      <c r="G87" s="54">
        <f>ROUNDDOWN('1-й лист'!I96/2,0)</f>
        <v>2</v>
      </c>
      <c r="H87" s="7" t="s">
        <v>137</v>
      </c>
      <c r="I87" s="54">
        <f>ROUNDDOWN('1-й лист'!J96/2,0)</f>
        <v>0</v>
      </c>
      <c r="J87" s="7"/>
      <c r="M87" s="15"/>
    </row>
    <row r="88" spans="1:13" ht="16.5" customHeight="1">
      <c r="A88" s="7">
        <v>83</v>
      </c>
      <c r="B88" s="11" t="s">
        <v>102</v>
      </c>
      <c r="C88" s="54">
        <f>ROUNDDOWN('1-й лист'!G97/2,0)</f>
        <v>0</v>
      </c>
      <c r="D88" s="6"/>
      <c r="E88" s="54">
        <f>ROUNDDOWN('1-й лист'!H97/2,0)</f>
        <v>0</v>
      </c>
      <c r="F88" s="14"/>
      <c r="G88" s="54">
        <f>ROUNDDOWN('1-й лист'!I97/2,0)</f>
        <v>0</v>
      </c>
      <c r="H88" s="7"/>
      <c r="I88" s="54">
        <f>ROUNDDOWN('1-й лист'!J97/2,0)</f>
        <v>0</v>
      </c>
      <c r="J88" s="7"/>
      <c r="M88" s="15"/>
    </row>
    <row r="89" spans="1:13" ht="16.5" customHeight="1">
      <c r="A89" s="7">
        <v>84</v>
      </c>
      <c r="B89" s="11" t="s">
        <v>103</v>
      </c>
      <c r="C89" s="54">
        <f>ROUNDDOWN('1-й лист'!G98/2,0)</f>
        <v>0</v>
      </c>
      <c r="D89" s="6"/>
      <c r="E89" s="54">
        <f>ROUNDDOWN('1-й лист'!H98/2,0)</f>
        <v>0</v>
      </c>
      <c r="F89" s="14"/>
      <c r="G89" s="54">
        <f>ROUNDDOWN('1-й лист'!I98/2,0)</f>
        <v>0</v>
      </c>
      <c r="H89" s="7"/>
      <c r="I89" s="54">
        <f>ROUNDDOWN('1-й лист'!J98/2,0)</f>
        <v>0</v>
      </c>
      <c r="J89" s="7"/>
      <c r="M89" s="15"/>
    </row>
    <row r="90" spans="1:13" ht="18.75" customHeight="1">
      <c r="A90" s="7">
        <v>85</v>
      </c>
      <c r="B90" s="11" t="s">
        <v>104</v>
      </c>
      <c r="C90" s="54">
        <f>ROUNDDOWN('1-й лист'!G99/2,0)</f>
        <v>0</v>
      </c>
      <c r="D90" s="6"/>
      <c r="E90" s="54">
        <f>ROUNDDOWN('1-й лист'!H99/2,0)</f>
        <v>2</v>
      </c>
      <c r="F90" s="7" t="s">
        <v>137</v>
      </c>
      <c r="G90" s="54">
        <f>ROUNDDOWN('1-й лист'!I99/2,0)</f>
        <v>0</v>
      </c>
      <c r="H90" s="7"/>
      <c r="I90" s="54">
        <f>ROUNDDOWN('1-й лист'!J99/2,0)</f>
        <v>0</v>
      </c>
      <c r="J90" s="7"/>
      <c r="M90" s="15"/>
    </row>
    <row r="91" spans="1:13" ht="21.75" customHeight="1">
      <c r="A91" s="7">
        <v>86</v>
      </c>
      <c r="B91" s="11" t="s">
        <v>125</v>
      </c>
      <c r="C91" s="54">
        <f>ROUNDDOWN('1-й лист'!G100/2,0)</f>
        <v>0</v>
      </c>
      <c r="D91" s="6"/>
      <c r="E91" s="54">
        <f>ROUNDDOWN('1-й лист'!H100/2,0)</f>
        <v>2</v>
      </c>
      <c r="F91" s="7" t="s">
        <v>137</v>
      </c>
      <c r="G91" s="54">
        <f>ROUNDDOWN('1-й лист'!I100/2,0)</f>
        <v>0</v>
      </c>
      <c r="H91" s="7"/>
      <c r="I91" s="54">
        <f>ROUNDDOWN('1-й лист'!J100/2,0)</f>
        <v>0</v>
      </c>
      <c r="J91" s="7"/>
      <c r="M91" s="15"/>
    </row>
    <row r="92" spans="1:13" ht="16.5" customHeight="1">
      <c r="A92" s="13">
        <v>87</v>
      </c>
      <c r="B92" s="11" t="s">
        <v>106</v>
      </c>
      <c r="C92" s="54">
        <f>ROUNDDOWN('1-й лист'!G101/2,0)</f>
        <v>0</v>
      </c>
      <c r="D92" s="16"/>
      <c r="E92" s="54">
        <f>ROUNDDOWN('1-й лист'!H101/2,0)</f>
        <v>0</v>
      </c>
      <c r="F92" s="14"/>
      <c r="G92" s="54">
        <f>ROUNDDOWN('1-й лист'!I101/2,0)</f>
        <v>0</v>
      </c>
      <c r="H92" s="7"/>
      <c r="I92" s="54">
        <f>ROUNDDOWN('1-й лист'!J101/2,0)</f>
        <v>0</v>
      </c>
      <c r="J92" s="7"/>
      <c r="M92" s="15"/>
    </row>
    <row r="93" spans="1:13" ht="21.75" customHeight="1">
      <c r="A93" s="13">
        <v>88</v>
      </c>
      <c r="B93" s="11" t="s">
        <v>107</v>
      </c>
      <c r="C93" s="54">
        <f>ROUNDDOWN('1-й лист'!G102/2,0)</f>
        <v>0</v>
      </c>
      <c r="D93" s="6"/>
      <c r="E93" s="54">
        <f>ROUNDDOWN('1-й лист'!H102/2,0)</f>
        <v>2</v>
      </c>
      <c r="F93" s="7" t="s">
        <v>137</v>
      </c>
      <c r="G93" s="54">
        <f>ROUNDDOWN('1-й лист'!I102/2,0)</f>
        <v>0</v>
      </c>
      <c r="H93" s="7"/>
      <c r="I93" s="54">
        <f>ROUNDDOWN('1-й лист'!J102/2,0)</f>
        <v>0</v>
      </c>
      <c r="J93" s="7"/>
      <c r="M93" s="15"/>
    </row>
    <row r="94" spans="1:13" ht="21.75" customHeight="1">
      <c r="A94" s="13">
        <v>89</v>
      </c>
      <c r="B94" s="11" t="s">
        <v>108</v>
      </c>
      <c r="C94" s="54">
        <f>ROUNDDOWN('1-й лист'!G103/2,0)</f>
        <v>0</v>
      </c>
      <c r="D94" s="6"/>
      <c r="E94" s="54">
        <f>ROUNDDOWN('1-й лист'!H103/2,0)</f>
        <v>0</v>
      </c>
      <c r="F94" s="7"/>
      <c r="G94" s="54">
        <f>ROUNDDOWN('1-й лист'!I103/2,0)</f>
        <v>0</v>
      </c>
      <c r="H94" s="7"/>
      <c r="I94" s="54">
        <f>ROUNDDOWN('1-й лист'!J103/2,0)</f>
        <v>0</v>
      </c>
      <c r="J94" s="7"/>
      <c r="M94" s="17"/>
    </row>
    <row r="95" spans="1:13" ht="24" customHeight="1">
      <c r="A95" s="13">
        <v>90</v>
      </c>
      <c r="B95" s="18" t="s">
        <v>126</v>
      </c>
      <c r="C95" s="54">
        <f>ROUNDDOWN('1-й лист'!G104/2,0)</f>
        <v>0</v>
      </c>
      <c r="D95" s="6"/>
      <c r="E95" s="54">
        <f>ROUNDDOWN('1-й лист'!H104/2,0)</f>
        <v>0</v>
      </c>
      <c r="F95" s="7"/>
      <c r="G95" s="54">
        <f>ROUNDDOWN('1-й лист'!I104/2,0)</f>
        <v>0</v>
      </c>
      <c r="H95" s="7"/>
      <c r="I95" s="54">
        <f>ROUNDDOWN('1-й лист'!J104/2,0)</f>
        <v>2</v>
      </c>
      <c r="J95" s="7" t="s">
        <v>137</v>
      </c>
    </row>
    <row r="96" spans="1:13" ht="24" customHeight="1">
      <c r="A96" s="7">
        <v>91</v>
      </c>
      <c r="B96" s="11" t="s">
        <v>127</v>
      </c>
      <c r="C96" s="54">
        <f>ROUNDDOWN('1-й лист'!G105/2,0)</f>
        <v>0</v>
      </c>
      <c r="D96" s="6"/>
      <c r="E96" s="54">
        <f>ROUNDDOWN('1-й лист'!H105/2,0)</f>
        <v>0</v>
      </c>
      <c r="F96" s="7"/>
      <c r="G96" s="54">
        <f>ROUNDDOWN('1-й лист'!I105/2,0)</f>
        <v>0</v>
      </c>
      <c r="H96" s="7"/>
      <c r="I96" s="54">
        <f>ROUNDDOWN('1-й лист'!J105/2,0)</f>
        <v>2</v>
      </c>
      <c r="J96" s="7" t="s">
        <v>137</v>
      </c>
    </row>
    <row r="97" spans="1:10" ht="16.5" customHeight="1">
      <c r="A97" s="7">
        <v>92</v>
      </c>
      <c r="B97" s="19" t="s">
        <v>128</v>
      </c>
      <c r="C97" s="54">
        <f>ROUNDDOWN('1-й лист'!G106/2,0)</f>
        <v>0</v>
      </c>
      <c r="D97" s="7"/>
      <c r="E97" s="54">
        <f>ROUNDDOWN('1-й лист'!H106/2,0)</f>
        <v>0</v>
      </c>
      <c r="F97" s="7"/>
      <c r="G97" s="54">
        <f>ROUNDDOWN('1-й лист'!I106/2,0)</f>
        <v>0</v>
      </c>
      <c r="H97" s="7"/>
      <c r="I97" s="54">
        <f>ROUNDDOWN('1-й лист'!J106/2,0)</f>
        <v>0</v>
      </c>
      <c r="J97" s="13"/>
    </row>
    <row r="98" spans="1:10" ht="16.5" customHeight="1">
      <c r="A98" s="7">
        <v>93</v>
      </c>
      <c r="B98" s="19" t="s">
        <v>129</v>
      </c>
      <c r="C98" s="54">
        <f>ROUNDDOWN('1-й лист'!G107/2,0)</f>
        <v>0</v>
      </c>
      <c r="D98" s="6"/>
      <c r="E98" s="54">
        <f>ROUNDDOWN('1-й лист'!H107/2,0)</f>
        <v>0</v>
      </c>
      <c r="F98" s="7"/>
      <c r="G98" s="54">
        <f>ROUNDDOWN('1-й лист'!I107/2,0)</f>
        <v>0</v>
      </c>
      <c r="H98" s="7"/>
      <c r="I98" s="54">
        <f>ROUNDDOWN('1-й лист'!J107/2,0)</f>
        <v>0</v>
      </c>
      <c r="J98" s="7"/>
    </row>
    <row r="99" spans="1:10" ht="16.5" customHeight="1">
      <c r="A99" s="7">
        <v>94</v>
      </c>
      <c r="B99" s="11" t="s">
        <v>130</v>
      </c>
      <c r="C99" s="55">
        <f>ROUNDDOWN('1-й лист'!G108/2,0)</f>
        <v>0</v>
      </c>
      <c r="D99" s="6"/>
      <c r="E99" s="55">
        <f>ROUNDDOWN('1-й лист'!H108/2,0)</f>
        <v>0</v>
      </c>
      <c r="F99" s="7"/>
      <c r="G99" s="55">
        <f>ROUNDDOWN('1-й лист'!I108/2,0)</f>
        <v>0</v>
      </c>
      <c r="H99" s="7"/>
      <c r="I99" s="55">
        <f>ROUNDDOWN('1-й лист'!J108/2,0)</f>
        <v>0</v>
      </c>
      <c r="J99" s="7"/>
    </row>
    <row r="101" spans="1:10" ht="16.5" customHeight="1">
      <c r="B101" s="20" t="s">
        <v>114</v>
      </c>
      <c r="C101" s="21"/>
      <c r="D101" s="59" t="s">
        <v>115</v>
      </c>
      <c r="E101" s="59"/>
      <c r="F101" s="59"/>
    </row>
    <row r="102" spans="1:10" ht="21" customHeight="1">
      <c r="B102" s="20" t="s">
        <v>141</v>
      </c>
      <c r="C102" s="22"/>
      <c r="D102" s="23" t="s">
        <v>142</v>
      </c>
      <c r="E102" s="23"/>
      <c r="F102" s="1"/>
    </row>
    <row r="103" spans="1:10" ht="16.5" customHeight="1">
      <c r="B103" s="20"/>
      <c r="C103" s="1"/>
      <c r="D103" s="1"/>
      <c r="E103" s="1"/>
      <c r="F103" s="1"/>
    </row>
    <row r="104" spans="1:10" ht="16.5" customHeight="1">
      <c r="B104" s="24"/>
      <c r="C104" s="1"/>
      <c r="D104" s="1"/>
      <c r="E104" s="1"/>
      <c r="F104" s="1"/>
    </row>
    <row r="105" spans="1:10" ht="16.5" customHeight="1">
      <c r="B105" s="1" t="s">
        <v>116</v>
      </c>
      <c r="C105" s="1"/>
      <c r="D105" s="1"/>
      <c r="E105" s="1"/>
      <c r="F105" s="1"/>
    </row>
  </sheetData>
  <mergeCells count="9">
    <mergeCell ref="D101:F101"/>
    <mergeCell ref="B1:J1"/>
    <mergeCell ref="A3:A5"/>
    <mergeCell ref="B3:B5"/>
    <mergeCell ref="C3:J3"/>
    <mergeCell ref="C4:D4"/>
    <mergeCell ref="E4:F4"/>
    <mergeCell ref="G4:H4"/>
    <mergeCell ref="I4:J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2" fitToHeight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1-й лист</vt:lpstr>
      <vt:lpstr>1 ПОЛУГОДИЕ</vt:lpstr>
      <vt:lpstr>2 ПОЛУГОДИЕ</vt:lpstr>
      <vt:lpstr>'1 ПОЛУГОДИЕ'!Область_печати</vt:lpstr>
      <vt:lpstr>'1-й лист'!Область_печати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Шевчук</dc:creator>
  <cp:lastModifiedBy>Леонова</cp:lastModifiedBy>
  <cp:revision/>
  <cp:lastPrinted>2022-05-05T14:58:05Z</cp:lastPrinted>
  <dcterms:created xsi:type="dcterms:W3CDTF">2011-10-14T07:11:28Z</dcterms:created>
  <dcterms:modified xsi:type="dcterms:W3CDTF">2022-05-06T08:43:45Z</dcterms:modified>
</cp:coreProperties>
</file>