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9468"/>
  </bookViews>
  <sheets>
    <sheet name="ЭКМП Стац. нов." sheetId="13" r:id="rId1"/>
    <sheet name="ЭКМП АП. нов." sheetId="14" r:id="rId2"/>
    <sheet name="ЭКМП СКОРАЯ" sheetId="15" r:id="rId3"/>
    <sheet name="ЭКМП ДС нов." sheetId="16" r:id="rId4"/>
  </sheets>
  <definedNames>
    <definedName name="_xlnm.Print_Area" localSheetId="1">'ЭКМП АП. нов.'!$A$1:$AB$115</definedName>
    <definedName name="_xlnm.Print_Area" localSheetId="3">'ЭКМП ДС нов.'!$A$1:$R$115</definedName>
    <definedName name="_xlnm.Print_Area" localSheetId="2">'ЭКМП СКОРАЯ'!$A$1:$R$114</definedName>
    <definedName name="_xlnm.Print_Area" localSheetId="0">'ЭКМП Стац. нов.'!$A$1:$AB$117</definedName>
  </definedNames>
  <calcPr calcId="124519"/>
</workbook>
</file>

<file path=xl/calcChain.xml><?xml version="1.0" encoding="utf-8"?>
<calcChain xmlns="http://schemas.openxmlformats.org/spreadsheetml/2006/main">
  <c r="Q110" i="16"/>
  <c r="O110"/>
  <c r="N110"/>
  <c r="L110"/>
  <c r="K110"/>
  <c r="H110"/>
  <c r="G110"/>
  <c r="E110"/>
  <c r="D110"/>
  <c r="C110"/>
  <c r="R36" l="1"/>
  <c r="P36" s="1"/>
  <c r="J36"/>
  <c r="R34"/>
  <c r="P34" s="1"/>
  <c r="M34"/>
  <c r="J34"/>
  <c r="R33"/>
  <c r="P33" s="1"/>
  <c r="R32"/>
  <c r="P32" s="1"/>
  <c r="M32"/>
  <c r="P31"/>
  <c r="R31"/>
  <c r="M31"/>
  <c r="J31"/>
  <c r="P28"/>
  <c r="R28"/>
  <c r="M28"/>
  <c r="M110" s="1"/>
  <c r="J28"/>
  <c r="J110" s="1"/>
  <c r="R18"/>
  <c r="R110" s="1"/>
  <c r="P18" l="1"/>
  <c r="P110" s="1"/>
  <c r="O109" i="15"/>
  <c r="L109"/>
  <c r="I109"/>
  <c r="C109"/>
  <c r="R72"/>
  <c r="P72" s="1"/>
  <c r="M72"/>
  <c r="G72"/>
  <c r="R49"/>
  <c r="P49" s="1"/>
  <c r="J49"/>
  <c r="P48"/>
  <c r="R48"/>
  <c r="M48"/>
  <c r="J48"/>
  <c r="G48"/>
  <c r="R46"/>
  <c r="P46" s="1"/>
  <c r="M46"/>
  <c r="J46"/>
  <c r="R45"/>
  <c r="P45" s="1"/>
  <c r="M45"/>
  <c r="J45"/>
  <c r="R41"/>
  <c r="P41" s="1"/>
  <c r="M41"/>
  <c r="R40"/>
  <c r="J40"/>
  <c r="M40"/>
  <c r="R39"/>
  <c r="P39" s="1"/>
  <c r="M39"/>
  <c r="J39"/>
  <c r="G39"/>
  <c r="P38"/>
  <c r="R38"/>
  <c r="J38"/>
  <c r="R37"/>
  <c r="P37" s="1"/>
  <c r="M37"/>
  <c r="R36"/>
  <c r="P36" s="1"/>
  <c r="M36"/>
  <c r="J37"/>
  <c r="G36"/>
  <c r="R35"/>
  <c r="P35" s="1"/>
  <c r="M35"/>
  <c r="J35"/>
  <c r="R33"/>
  <c r="P33" s="1"/>
  <c r="M33"/>
  <c r="J33"/>
  <c r="G33"/>
  <c r="G109" s="1"/>
  <c r="P32"/>
  <c r="R32"/>
  <c r="M32"/>
  <c r="J32"/>
  <c r="P31"/>
  <c r="R31"/>
  <c r="M31"/>
  <c r="J30"/>
  <c r="M30"/>
  <c r="R30"/>
  <c r="P30" s="1"/>
  <c r="R28"/>
  <c r="P28" s="1"/>
  <c r="J28"/>
  <c r="P27"/>
  <c r="R27"/>
  <c r="R109" s="1"/>
  <c r="M27"/>
  <c r="M109" s="1"/>
  <c r="J27"/>
  <c r="J109" s="1"/>
  <c r="P109" l="1"/>
  <c r="C110" i="14"/>
  <c r="F110"/>
  <c r="G110"/>
  <c r="H110"/>
  <c r="J110"/>
  <c r="L110"/>
  <c r="M110"/>
  <c r="O110"/>
  <c r="P110"/>
  <c r="Q110"/>
  <c r="R110"/>
  <c r="T110"/>
  <c r="U110"/>
  <c r="V110"/>
  <c r="W110"/>
  <c r="S91"/>
  <c r="AB91"/>
  <c r="X91"/>
  <c r="S89"/>
  <c r="AB89"/>
  <c r="X89" s="1"/>
  <c r="S88"/>
  <c r="AB88"/>
  <c r="X88" s="1"/>
  <c r="S87"/>
  <c r="AB87"/>
  <c r="X87" s="1"/>
  <c r="S85"/>
  <c r="N85"/>
  <c r="AB85"/>
  <c r="X85" s="1"/>
  <c r="X84"/>
  <c r="AB84"/>
  <c r="S84"/>
  <c r="AB79"/>
  <c r="X79" s="1"/>
  <c r="S79"/>
  <c r="AB78"/>
  <c r="X78" s="1"/>
  <c r="S78"/>
  <c r="N74"/>
  <c r="S74"/>
  <c r="AB74"/>
  <c r="X74" s="1"/>
  <c r="N70"/>
  <c r="S70"/>
  <c r="AB70"/>
  <c r="X70" s="1"/>
  <c r="I69"/>
  <c r="N69"/>
  <c r="S69"/>
  <c r="AB69"/>
  <c r="X69" s="1"/>
  <c r="AB66"/>
  <c r="X66" s="1"/>
  <c r="I66"/>
  <c r="N66"/>
  <c r="S66"/>
  <c r="Z65"/>
  <c r="AB65"/>
  <c r="I65"/>
  <c r="N65"/>
  <c r="S65"/>
  <c r="Z64"/>
  <c r="AB64"/>
  <c r="D64"/>
  <c r="I64"/>
  <c r="N64"/>
  <c r="S64"/>
  <c r="AB63"/>
  <c r="X63" s="1"/>
  <c r="D63"/>
  <c r="I63"/>
  <c r="N63"/>
  <c r="S63"/>
  <c r="AB61"/>
  <c r="X61" s="1"/>
  <c r="N61"/>
  <c r="S61"/>
  <c r="I61"/>
  <c r="D61"/>
  <c r="AB60"/>
  <c r="X60" s="1"/>
  <c r="I60"/>
  <c r="N60"/>
  <c r="S60"/>
  <c r="X59"/>
  <c r="AB59"/>
  <c r="S59"/>
  <c r="N59"/>
  <c r="I59"/>
  <c r="AB58"/>
  <c r="X58" s="1"/>
  <c r="D58"/>
  <c r="I58"/>
  <c r="N58"/>
  <c r="S58"/>
  <c r="Z57"/>
  <c r="AB57"/>
  <c r="D57"/>
  <c r="I57"/>
  <c r="N57"/>
  <c r="S57"/>
  <c r="Z56"/>
  <c r="X56" s="1"/>
  <c r="AB56"/>
  <c r="N56"/>
  <c r="S56"/>
  <c r="I56"/>
  <c r="D56"/>
  <c r="Z55"/>
  <c r="AB55"/>
  <c r="X55" s="1"/>
  <c r="Y54"/>
  <c r="Z54"/>
  <c r="AB54"/>
  <c r="X54" s="1"/>
  <c r="D54"/>
  <c r="I54"/>
  <c r="N54"/>
  <c r="S54"/>
  <c r="N55"/>
  <c r="I55"/>
  <c r="S55"/>
  <c r="Z53"/>
  <c r="AB53"/>
  <c r="I53"/>
  <c r="N53"/>
  <c r="S53"/>
  <c r="Z52"/>
  <c r="AB52"/>
  <c r="X52" s="1"/>
  <c r="S52"/>
  <c r="I52"/>
  <c r="N52"/>
  <c r="Z51"/>
  <c r="AB51"/>
  <c r="N51"/>
  <c r="S51"/>
  <c r="I51"/>
  <c r="D51"/>
  <c r="X50"/>
  <c r="Z50"/>
  <c r="S50"/>
  <c r="N50"/>
  <c r="Y49"/>
  <c r="Z49"/>
  <c r="AB49"/>
  <c r="N49"/>
  <c r="S49"/>
  <c r="I49"/>
  <c r="D49"/>
  <c r="Z47"/>
  <c r="AB47"/>
  <c r="S47"/>
  <c r="N47"/>
  <c r="Y46"/>
  <c r="AB46"/>
  <c r="Z46"/>
  <c r="S46"/>
  <c r="N46"/>
  <c r="I46"/>
  <c r="D46"/>
  <c r="X42"/>
  <c r="AB42"/>
  <c r="S42"/>
  <c r="X41"/>
  <c r="Z41"/>
  <c r="AB41"/>
  <c r="Y41"/>
  <c r="N41"/>
  <c r="S41"/>
  <c r="D41"/>
  <c r="X51" l="1"/>
  <c r="X65"/>
  <c r="X64"/>
  <c r="X57"/>
  <c r="X53"/>
  <c r="X49"/>
  <c r="X47"/>
  <c r="X46"/>
  <c r="D38"/>
  <c r="I38"/>
  <c r="N38"/>
  <c r="S38"/>
  <c r="X39"/>
  <c r="S39"/>
  <c r="N39"/>
  <c r="I39"/>
  <c r="Z38"/>
  <c r="AB38"/>
  <c r="Z37"/>
  <c r="AB37"/>
  <c r="D37"/>
  <c r="I37"/>
  <c r="N37"/>
  <c r="S37"/>
  <c r="Z36"/>
  <c r="AB36"/>
  <c r="S36"/>
  <c r="N36"/>
  <c r="I36"/>
  <c r="Y34"/>
  <c r="Z34"/>
  <c r="AA34"/>
  <c r="AB34"/>
  <c r="D34"/>
  <c r="I34"/>
  <c r="N34"/>
  <c r="S34"/>
  <c r="D33"/>
  <c r="I33"/>
  <c r="N33"/>
  <c r="S33"/>
  <c r="S32"/>
  <c r="Z32"/>
  <c r="X32" s="1"/>
  <c r="AB32"/>
  <c r="Z33"/>
  <c r="AB33"/>
  <c r="N32"/>
  <c r="I32"/>
  <c r="Y31"/>
  <c r="Z31"/>
  <c r="X31" s="1"/>
  <c r="AB31"/>
  <c r="S31"/>
  <c r="I31"/>
  <c r="N31"/>
  <c r="D31"/>
  <c r="Z30"/>
  <c r="X30" s="1"/>
  <c r="AB30"/>
  <c r="N30"/>
  <c r="S29"/>
  <c r="Z29"/>
  <c r="AB29"/>
  <c r="X29" s="1"/>
  <c r="N29"/>
  <c r="I29"/>
  <c r="Y28"/>
  <c r="Y110" s="1"/>
  <c r="AA28"/>
  <c r="Z28"/>
  <c r="AB28"/>
  <c r="S28"/>
  <c r="N28"/>
  <c r="I28"/>
  <c r="D28"/>
  <c r="Z27"/>
  <c r="X27" s="1"/>
  <c r="N27"/>
  <c r="S26"/>
  <c r="N26"/>
  <c r="AB26" s="1"/>
  <c r="X26" s="1"/>
  <c r="AB25"/>
  <c r="X25" s="1"/>
  <c r="S25"/>
  <c r="X24"/>
  <c r="AB24"/>
  <c r="N24"/>
  <c r="I24"/>
  <c r="D24"/>
  <c r="AB23"/>
  <c r="X23" s="1"/>
  <c r="D23"/>
  <c r="S23"/>
  <c r="N23"/>
  <c r="AA20"/>
  <c r="AA110" s="1"/>
  <c r="S20"/>
  <c r="N20"/>
  <c r="I20"/>
  <c r="D20"/>
  <c r="I19"/>
  <c r="N19"/>
  <c r="S19"/>
  <c r="AB19"/>
  <c r="X19" s="1"/>
  <c r="AB18"/>
  <c r="Z18"/>
  <c r="Z110" s="1"/>
  <c r="S18"/>
  <c r="N18"/>
  <c r="D18"/>
  <c r="I18"/>
  <c r="D17"/>
  <c r="D110" s="1"/>
  <c r="AB17"/>
  <c r="X17" s="1"/>
  <c r="S17"/>
  <c r="S110" s="1"/>
  <c r="N17"/>
  <c r="I17"/>
  <c r="AB16"/>
  <c r="N16"/>
  <c r="AB110" l="1"/>
  <c r="X16"/>
  <c r="I110"/>
  <c r="N110"/>
  <c r="X18"/>
  <c r="X20"/>
  <c r="X38"/>
  <c r="X37"/>
  <c r="X36"/>
  <c r="X34"/>
  <c r="X33"/>
  <c r="X28"/>
  <c r="C112" i="13"/>
  <c r="E112"/>
  <c r="H112"/>
  <c r="J112"/>
  <c r="K112"/>
  <c r="M112"/>
  <c r="O112"/>
  <c r="P112"/>
  <c r="Q112"/>
  <c r="T112"/>
  <c r="U112"/>
  <c r="V112"/>
  <c r="N72"/>
  <c r="AB72"/>
  <c r="S72"/>
  <c r="X72" s="1"/>
  <c r="I68"/>
  <c r="D68"/>
  <c r="D112" s="1"/>
  <c r="Z68"/>
  <c r="AB68"/>
  <c r="X68" s="1"/>
  <c r="N68"/>
  <c r="S68"/>
  <c r="AB67"/>
  <c r="X67" s="1"/>
  <c r="R67"/>
  <c r="N67" s="1"/>
  <c r="N66"/>
  <c r="X66" s="1"/>
  <c r="S66"/>
  <c r="AB66"/>
  <c r="X64"/>
  <c r="AB64"/>
  <c r="N64"/>
  <c r="S64"/>
  <c r="AB63"/>
  <c r="X63" s="1"/>
  <c r="S63"/>
  <c r="W63"/>
  <c r="R63"/>
  <c r="N63" s="1"/>
  <c r="AB62"/>
  <c r="N62"/>
  <c r="S62"/>
  <c r="AA62"/>
  <c r="AB52"/>
  <c r="X52" s="1"/>
  <c r="N51"/>
  <c r="R51"/>
  <c r="AB51" s="1"/>
  <c r="X51" s="1"/>
  <c r="X48"/>
  <c r="N48"/>
  <c r="S48"/>
  <c r="AB48"/>
  <c r="AB44"/>
  <c r="X44" s="1"/>
  <c r="R44"/>
  <c r="N44" s="1"/>
  <c r="X43"/>
  <c r="AB43"/>
  <c r="S43"/>
  <c r="N43"/>
  <c r="S41"/>
  <c r="W41"/>
  <c r="AB41" s="1"/>
  <c r="X41" s="1"/>
  <c r="N41"/>
  <c r="R41"/>
  <c r="R40"/>
  <c r="AB40" s="1"/>
  <c r="X40" s="1"/>
  <c r="S39"/>
  <c r="R39"/>
  <c r="N39" s="1"/>
  <c r="N38"/>
  <c r="X38" s="1"/>
  <c r="R38"/>
  <c r="AB38" s="1"/>
  <c r="W36"/>
  <c r="AB36" s="1"/>
  <c r="N36"/>
  <c r="R36"/>
  <c r="AB35"/>
  <c r="S35"/>
  <c r="X35" s="1"/>
  <c r="AB39" l="1"/>
  <c r="X39" s="1"/>
  <c r="N40"/>
  <c r="S36"/>
  <c r="X36" s="1"/>
  <c r="X110" i="14"/>
  <c r="X62" i="13"/>
  <c r="I34"/>
  <c r="N34"/>
  <c r="W34"/>
  <c r="AB34" s="1"/>
  <c r="R34"/>
  <c r="AB33"/>
  <c r="S33"/>
  <c r="N33"/>
  <c r="X33" s="1"/>
  <c r="X32"/>
  <c r="S31"/>
  <c r="I31"/>
  <c r="I112" s="1"/>
  <c r="W31"/>
  <c r="R31"/>
  <c r="N31" s="1"/>
  <c r="AB30"/>
  <c r="X30"/>
  <c r="S30"/>
  <c r="N30"/>
  <c r="AB29"/>
  <c r="X29"/>
  <c r="AB24"/>
  <c r="X24"/>
  <c r="AB23"/>
  <c r="S23"/>
  <c r="X23"/>
  <c r="W20"/>
  <c r="W112" s="1"/>
  <c r="R20"/>
  <c r="R112" s="1"/>
  <c r="X20"/>
  <c r="X19"/>
  <c r="Y19"/>
  <c r="Y112" s="1"/>
  <c r="AA19"/>
  <c r="AA112" s="1"/>
  <c r="Z19"/>
  <c r="Z112" s="1"/>
  <c r="X31" l="1"/>
  <c r="N20"/>
  <c r="N112" s="1"/>
  <c r="AB31"/>
  <c r="S20"/>
  <c r="S34"/>
  <c r="X34" s="1"/>
  <c r="AB20"/>
  <c r="AB112" s="1"/>
  <c r="X112" l="1"/>
  <c r="S112"/>
</calcChain>
</file>

<file path=xl/sharedStrings.xml><?xml version="1.0" encoding="utf-8"?>
<sst xmlns="http://schemas.openxmlformats.org/spreadsheetml/2006/main" count="588" uniqueCount="150">
  <si>
    <t>№</t>
  </si>
  <si>
    <t>Наименование медицинской организации</t>
  </si>
  <si>
    <t>"СОГЛАСОВАНО"</t>
  </si>
  <si>
    <t xml:space="preserve">Территориального фонда ОМС </t>
  </si>
  <si>
    <t>Смоленской области</t>
  </si>
  <si>
    <t>____________________</t>
  </si>
  <si>
    <t>С.А. Шевчук</t>
  </si>
  <si>
    <t>"Виза"</t>
  </si>
  <si>
    <t xml:space="preserve">Заместитель директора </t>
  </si>
  <si>
    <t>Начальник Управления организации ОМС</t>
  </si>
  <si>
    <t>"___"__________202__г.</t>
  </si>
  <si>
    <t>всего плановых ЭКМП</t>
  </si>
  <si>
    <t>1 квартал</t>
  </si>
  <si>
    <t>2 квартал</t>
  </si>
  <si>
    <t>3 квартал</t>
  </si>
  <si>
    <t>4 квартал</t>
  </si>
  <si>
    <t>Планируемое на 2021 год количество счетов по АП помощи</t>
  </si>
  <si>
    <t>В.Ю. Новиков</t>
  </si>
  <si>
    <t>ОГАУЗ СОВФД</t>
  </si>
  <si>
    <t>ОГБУЗ СОКБ</t>
  </si>
  <si>
    <t>ОГБУЗ "СОДКБ"</t>
  </si>
  <si>
    <t>ОГАУЗ "СОКСП"</t>
  </si>
  <si>
    <t>ОГБУЗ "СООКД"</t>
  </si>
  <si>
    <t>Санаторий-профилакторий в г. Смоленске ДСС МЖД – филиала ОАО ”РЖД”</t>
  </si>
  <si>
    <t>ОГБУЗ "Областная больница медицинской реабилитации "</t>
  </si>
  <si>
    <t>ОГАУЗ "Вяземская городская стоматологическая поликлиника"</t>
  </si>
  <si>
    <t>ОГАУЗ "Рославльская межрайонная стоматологическая поликлиника"</t>
  </si>
  <si>
    <t>ОГАУЗ "Сафоноская городская стоматологическая поликлиника"</t>
  </si>
  <si>
    <t>ОГБУЗ "Ярцевская городская стоматологическая поликлиника"</t>
  </si>
  <si>
    <t>ФГБУЗ МСЧ №135 ФМБА России</t>
  </si>
  <si>
    <t>ОГБУЗ "Велижская ЦРБ"</t>
  </si>
  <si>
    <t>ОГБУЗ "Вяземская ЦРБ"</t>
  </si>
  <si>
    <t>ОГБУЗ "Гагаринская ЦРБ"</t>
  </si>
  <si>
    <t>ОГБУЗ "Демидовская ЦРБ"</t>
  </si>
  <si>
    <t>ОГБУЗ "Дорогобужская ЦРБ"</t>
  </si>
  <si>
    <t>ОГБУЗ "Духовщинская ЦРБ"</t>
  </si>
  <si>
    <t>ОГБУЗ "Ельнинская МБ"</t>
  </si>
  <si>
    <t>ОГБУЗ "Ершичская ЦРБ"</t>
  </si>
  <si>
    <t>ОГБУЗ "Кардымовская ЦРБ"</t>
  </si>
  <si>
    <t>ОГБУЗ "Краснинская ЦРБ"</t>
  </si>
  <si>
    <t>ОГБУЗ "Монастырщинская ЦРБ"</t>
  </si>
  <si>
    <t>ОГБУЗ "Починковская РБ" </t>
  </si>
  <si>
    <t>ОГБУЗ "Рославльская ЦРБ"</t>
  </si>
  <si>
    <t>ОГБУЗ «Руднянская ЦРБ»</t>
  </si>
  <si>
    <t>ОГБУЗ "Сафоновская ЦРБ"</t>
  </si>
  <si>
    <t>ОГБУЗ    "Сычевская МБ"</t>
  </si>
  <si>
    <t>ОГБУЗ "Темкинская ЦРБ"</t>
  </si>
  <si>
    <t>ОГБУЗ "Угранская ЦРБ"</t>
  </si>
  <si>
    <t>ОГБУЗ "Хиславичская ЦРБ"</t>
  </si>
  <si>
    <t>ОГБУЗ"Холм-Жирковская ЦРБ"</t>
  </si>
  <si>
    <t>ОГБУЗ«Шумячская ЦРБ»</t>
  </si>
  <si>
    <t>ОГБУЗ "Ярцевская ЦРБ"</t>
  </si>
  <si>
    <t>ОГБУЗ "Озерненская РБ №1"</t>
  </si>
  <si>
    <t>ОГБУЗ "Поликлиника № 2"</t>
  </si>
  <si>
    <t>ОГБУЗ «Поликлиника № 3»</t>
  </si>
  <si>
    <t>ОГБУЗ "Поликлиника №4"</t>
  </si>
  <si>
    <t>ОГБУЗ "Поликлиника № 6"</t>
  </si>
  <si>
    <t>ОГБУЗ «Поликлиника № 7»</t>
  </si>
  <si>
    <t>ОГБУЗ «Поликлиника № 8»</t>
  </si>
  <si>
    <t>ОГБУЗ «Консультативно-диагностическая поликлиника №1»</t>
  </si>
  <si>
    <t>ОГАУЗ "Стоматологическая поликлиника №1"</t>
  </si>
  <si>
    <t>ОГАУЗ «Стоматолическая поликлиника №3»</t>
  </si>
  <si>
    <t>ОГБУЗ "Клиническая больница №1"</t>
  </si>
  <si>
    <t>ОГБУЗ "Клинический родильный дом"</t>
  </si>
  <si>
    <t>ОГБУЗ "Больница медицинской реабилитации"</t>
  </si>
  <si>
    <t>ОГБУЗ "Детская стоматологическая поликлиника"</t>
  </si>
  <si>
    <t>ОГБУЗ "Детская клиническая больница"</t>
  </si>
  <si>
    <t>ОГБУЗ "Смоленская ЦРБ"</t>
  </si>
  <si>
    <t>ОГБУЗ "Клиническая больница скорой медицинской помощи"</t>
  </si>
  <si>
    <t>ФКУЗ МСЧ-67 ФСИН России</t>
  </si>
  <si>
    <t>ФКУЗ"МСЧ МВД России по Смоленской области"</t>
  </si>
  <si>
    <t>ЧУЗ "КБ "РЖД-Медицина" г. Смоленск</t>
  </si>
  <si>
    <t>ОГБУЗ "Смоленский областной клинический госпиталь для ветеранов войн"</t>
  </si>
  <si>
    <t>Филиал №4 ФГКУ "1586 ВКГ "МО РФ</t>
  </si>
  <si>
    <t xml:space="preserve">ООО"Андромед" </t>
  </si>
  <si>
    <t>ОГБУЗ "Станция скорой медицинской помощи"</t>
  </si>
  <si>
    <t>ФГБУ "ФЦТОЭ" Минздрава России (г. Смоленск)</t>
  </si>
  <si>
    <t>ООО МЦ "Гинея"</t>
  </si>
  <si>
    <t>ПАО "Дорогобуж"</t>
  </si>
  <si>
    <t>ООО "Центр ЭКО"</t>
  </si>
  <si>
    <t>ООО "Стоматологическая поликлиника"</t>
  </si>
  <si>
    <t>ООО "КЛИНИКА ЭКСПЕРТ СМОЛЕНСК"</t>
  </si>
  <si>
    <t>ООО "Фрезениус Нефрокеа"</t>
  </si>
  <si>
    <t>Смоленский филиал ООО "БМК"</t>
  </si>
  <si>
    <t>ООО "МЕДЭКО"</t>
  </si>
  <si>
    <t>ООО "ЭКО ЦЕНТР"</t>
  </si>
  <si>
    <t>ООО "Клиника Позвоночника 2К"</t>
  </si>
  <si>
    <t>МЧУ ДПО "Клиника Медекс Смоленск"</t>
  </si>
  <si>
    <t>ООО "Семейная клиника"</t>
  </si>
  <si>
    <t>Калужский филиал ФГАУ "НМИЦ "МНТК "Микрохирургия глаза" им. акад. С.Н. Федорова" Минздрава России</t>
  </si>
  <si>
    <t>ООО "Центр реабилитации слуха. Слуховые аппараты и кохлеарные импланты"</t>
  </si>
  <si>
    <t>ООО ЛПМУ "ПУЛЬСФАРМА"</t>
  </si>
  <si>
    <t>ФНКЦ РР</t>
  </si>
  <si>
    <t>ООО "Утро"</t>
  </si>
  <si>
    <t>ООО "М-Лайн"</t>
  </si>
  <si>
    <t>МЧУ "Нефросовет-Иваново"</t>
  </si>
  <si>
    <t>ООО "Брянскфарм"</t>
  </si>
  <si>
    <t>ООО "Губернский центр охраны зрения"</t>
  </si>
  <si>
    <t>ООО МО "Смоленские клиники"</t>
  </si>
  <si>
    <t>ООО "Оптимал"</t>
  </si>
  <si>
    <t>ООО "ДЦ НЕФРОС-ВОРОНЕЖ"</t>
  </si>
  <si>
    <t>ООО "Альфамед"</t>
  </si>
  <si>
    <t>ООО "ОПТИМА"</t>
  </si>
  <si>
    <t>ООО "Уромед"</t>
  </si>
  <si>
    <t>ООО "Диагностика Смоленск"</t>
  </si>
  <si>
    <t>ООО КВТ "ДИП"</t>
  </si>
  <si>
    <t>ООО " Медицина Плюс"</t>
  </si>
  <si>
    <t>ООО"Эстет"</t>
  </si>
  <si>
    <t>ООО "Клиника доктора Фомина. Калуга"</t>
  </si>
  <si>
    <t>ООО "Независимая лаборатрия ИНВИТРО"</t>
  </si>
  <si>
    <t>ОБУЗ "КО НКЦ имени Г.Е. Островерхова</t>
  </si>
  <si>
    <t>ООО "Каравай"</t>
  </si>
  <si>
    <t xml:space="preserve">ООО"Научно-методический центр клинической лабораторной диагностики Ситилаб" </t>
  </si>
  <si>
    <t>МП</t>
  </si>
  <si>
    <t>Планируемое на 2021 год количество счетов по СТ помощи</t>
  </si>
  <si>
    <t>тематические</t>
  </si>
  <si>
    <t>всего за 2021 год</t>
  </si>
  <si>
    <t>1. По профилю онкология</t>
  </si>
  <si>
    <t xml:space="preserve"> 2. Иные тематические</t>
  </si>
  <si>
    <t>2. ОКС/ОНМК</t>
  </si>
  <si>
    <t>3. ВМП</t>
  </si>
  <si>
    <t xml:space="preserve"> 4. Иные тематические</t>
  </si>
  <si>
    <t>1. По диспансерному наблюдению</t>
  </si>
  <si>
    <t>2. По иным профилактическим мероприятиям</t>
  </si>
  <si>
    <t>3. По профилю онкология</t>
  </si>
  <si>
    <t>4. Иные тематические</t>
  </si>
  <si>
    <t xml:space="preserve">       </t>
  </si>
  <si>
    <t>Всего на 2021 год</t>
  </si>
  <si>
    <r>
      <t xml:space="preserve">исполнитель     </t>
    </r>
    <r>
      <rPr>
        <u/>
        <sz val="11"/>
        <rFont val="Times New Roman"/>
        <family val="1"/>
        <charset val="204"/>
      </rPr>
      <t xml:space="preserve">Коновалова Л.В.   </t>
    </r>
    <r>
      <rPr>
        <sz val="11"/>
        <rFont val="Times New Roman"/>
        <family val="1"/>
        <charset val="204"/>
      </rPr>
      <t>подпись__________</t>
    </r>
  </si>
  <si>
    <r>
      <t xml:space="preserve">руководитель   </t>
    </r>
    <r>
      <rPr>
        <u/>
        <sz val="11"/>
        <rFont val="Times New Roman"/>
        <family val="1"/>
        <charset val="204"/>
      </rPr>
      <t xml:space="preserve">Карпова С.В.  </t>
    </r>
    <r>
      <rPr>
        <sz val="11"/>
        <rFont val="Times New Roman"/>
        <family val="1"/>
        <charset val="204"/>
      </rPr>
      <t xml:space="preserve">      подпись __________</t>
    </r>
  </si>
  <si>
    <r>
      <t xml:space="preserve">исполнитель   </t>
    </r>
    <r>
      <rPr>
        <u/>
        <sz val="11"/>
        <rFont val="Times New Roman"/>
        <family val="1"/>
        <charset val="204"/>
      </rPr>
      <t>Коновалова Л.В.</t>
    </r>
    <r>
      <rPr>
        <sz val="11"/>
        <rFont val="Times New Roman"/>
        <family val="1"/>
        <charset val="204"/>
      </rPr>
      <t xml:space="preserve">        Подпись__________</t>
    </r>
  </si>
  <si>
    <r>
      <t xml:space="preserve">руководитель  </t>
    </r>
    <r>
      <rPr>
        <u/>
        <sz val="11"/>
        <rFont val="Times New Roman"/>
        <family val="1"/>
        <charset val="204"/>
      </rPr>
      <t xml:space="preserve">Карпова С.В. </t>
    </r>
    <r>
      <rPr>
        <sz val="11"/>
        <rFont val="Times New Roman"/>
        <family val="1"/>
        <charset val="204"/>
      </rPr>
      <t xml:space="preserve">           Подпись__________</t>
    </r>
  </si>
  <si>
    <r>
      <t xml:space="preserve">План проведения </t>
    </r>
    <r>
      <rPr>
        <b/>
        <u/>
        <sz val="12"/>
        <rFont val="Times New Roman"/>
        <family val="1"/>
        <charset val="204"/>
      </rPr>
      <t xml:space="preserve"> СМО "МАКС -М"   </t>
    </r>
    <r>
      <rPr>
        <b/>
        <sz val="12"/>
        <rFont val="Times New Roman"/>
        <family val="1"/>
        <charset val="204"/>
      </rPr>
      <t>экспертизы качества медицинской помощи  условиях 2021 году  (амбулаторно-поликлиническая медицинская помощь)</t>
    </r>
  </si>
  <si>
    <r>
      <t xml:space="preserve">План проведения  </t>
    </r>
    <r>
      <rPr>
        <b/>
        <u/>
        <sz val="12"/>
        <rFont val="Times New Roman"/>
        <family val="1"/>
        <charset val="204"/>
      </rPr>
      <t xml:space="preserve"> СМО "МАКС-М" </t>
    </r>
    <r>
      <rPr>
        <b/>
        <sz val="12"/>
        <rFont val="Times New Roman"/>
        <family val="1"/>
        <charset val="204"/>
      </rPr>
      <t xml:space="preserve">  экспертизы качества медицинской помощи  в 2021 году  (стационар)</t>
    </r>
  </si>
  <si>
    <r>
      <t xml:space="preserve">План проведения  </t>
    </r>
    <r>
      <rPr>
        <b/>
        <u/>
        <sz val="12"/>
        <rFont val="Times New Roman"/>
        <family val="1"/>
        <charset val="204"/>
      </rPr>
      <t>СМО "МАКС-М"</t>
    </r>
    <r>
      <rPr>
        <b/>
        <sz val="12"/>
        <rFont val="Times New Roman"/>
        <family val="1"/>
        <charset val="204"/>
      </rPr>
      <t xml:space="preserve">  экспертизы качества медицинской помощи  в 2021 году (скорая медицинская помощь)</t>
    </r>
  </si>
  <si>
    <t>исполнитель  Коновалова Л.В.   подпись_________</t>
  </si>
  <si>
    <t>руководитель Карпова С.В.       подпись_________</t>
  </si>
  <si>
    <t xml:space="preserve">      Начальник Управления организации ОМС</t>
  </si>
  <si>
    <r>
      <t xml:space="preserve">План проведения   </t>
    </r>
    <r>
      <rPr>
        <b/>
        <u/>
        <sz val="12"/>
        <color theme="1"/>
        <rFont val="Times New Roman"/>
        <family val="1"/>
        <charset val="204"/>
      </rPr>
      <t xml:space="preserve">СМО "МАКС-М" </t>
    </r>
    <r>
      <rPr>
        <b/>
        <sz val="12"/>
        <color theme="1"/>
        <rFont val="Times New Roman"/>
        <family val="1"/>
        <charset val="204"/>
      </rPr>
      <t xml:space="preserve"> экспертизы качества медицинской помощи  в 2021 году  (дневной стационар)</t>
    </r>
  </si>
  <si>
    <t>исполнитель   Коновалова Л.В.                              подпись</t>
  </si>
  <si>
    <t>руководитель  Карпова С.В.                                   подпись</t>
  </si>
  <si>
    <t>дата  24.06.2021 г.</t>
  </si>
  <si>
    <t>дата 24.06.2021</t>
  </si>
  <si>
    <t>дата  24.06.2021</t>
  </si>
  <si>
    <t>"_25__"_____06_____2021г.</t>
  </si>
  <si>
    <t>"__25_"____06_____2021г.</t>
  </si>
  <si>
    <t>"_25__"____06______2021 г.</t>
  </si>
  <si>
    <t>"_25__"____06______2021г.</t>
  </si>
  <si>
    <r>
      <t>"_25__"__06_______202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г.</t>
    </r>
  </si>
  <si>
    <t>06.</t>
  </si>
</sst>
</file>

<file path=xl/styles.xml><?xml version="1.0" encoding="utf-8"?>
<styleSheet xmlns="http://schemas.openxmlformats.org/spreadsheetml/2006/main">
  <numFmts count="1">
    <numFmt numFmtId="164" formatCode="0.0%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left"/>
    </xf>
    <xf numFmtId="0" fontId="19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/>
    </xf>
    <xf numFmtId="1" fontId="12" fillId="2" borderId="0" xfId="0" applyNumberFormat="1" applyFont="1" applyFill="1"/>
    <xf numFmtId="0" fontId="12" fillId="2" borderId="1" xfId="0" applyFont="1" applyFill="1" applyBorder="1"/>
    <xf numFmtId="0" fontId="11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 vertical="center"/>
    </xf>
    <xf numFmtId="1" fontId="10" fillId="2" borderId="0" xfId="0" applyNumberFormat="1" applyFont="1" applyFill="1"/>
    <xf numFmtId="3" fontId="12" fillId="2" borderId="1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/>
    <xf numFmtId="0" fontId="13" fillId="2" borderId="6" xfId="0" applyFont="1" applyFill="1" applyBorder="1"/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19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0" fillId="2" borderId="0" xfId="0" applyFont="1" applyFill="1" applyAlignment="1"/>
    <xf numFmtId="0" fontId="16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/>
    <xf numFmtId="0" fontId="13" fillId="2" borderId="0" xfId="0" applyFont="1" applyFill="1" applyAlignment="1">
      <alignment wrapText="1"/>
    </xf>
    <xf numFmtId="0" fontId="19" fillId="2" borderId="1" xfId="0" applyFont="1" applyFill="1" applyBorder="1" applyAlignment="1">
      <alignment horizontal="left" vertical="top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3" fillId="2" borderId="0" xfId="0" applyNumberFormat="1" applyFont="1" applyFill="1"/>
    <xf numFmtId="0" fontId="6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1" fontId="1" fillId="2" borderId="0" xfId="0" applyNumberFormat="1" applyFont="1" applyFill="1"/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9" fontId="12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2" fillId="2" borderId="0" xfId="0" applyFont="1" applyFill="1" applyAlignment="1"/>
    <xf numFmtId="0" fontId="18" fillId="2" borderId="0" xfId="0" applyFont="1" applyFill="1" applyAlignment="1"/>
    <xf numFmtId="0" fontId="1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wrapText="1"/>
    </xf>
    <xf numFmtId="0" fontId="17" fillId="2" borderId="5" xfId="0" applyFont="1" applyFill="1" applyBorder="1" applyAlignment="1">
      <alignment wrapText="1"/>
    </xf>
    <xf numFmtId="0" fontId="17" fillId="2" borderId="0" xfId="0" applyFont="1" applyFill="1" applyAlignment="1">
      <alignment vertical="center"/>
    </xf>
    <xf numFmtId="0" fontId="17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wrapText="1"/>
    </xf>
    <xf numFmtId="14" fontId="13" fillId="2" borderId="0" xfId="0" applyNumberFormat="1" applyFont="1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7DD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7DDE8"/>
  </sheetPr>
  <dimension ref="A1:AD117"/>
  <sheetViews>
    <sheetView tabSelected="1" workbookViewId="0">
      <selection activeCell="P7" sqref="P7"/>
    </sheetView>
  </sheetViews>
  <sheetFormatPr defaultColWidth="8.88671875" defaultRowHeight="13.8"/>
  <cols>
    <col min="1" max="1" width="4.33203125" style="7" customWidth="1"/>
    <col min="2" max="2" width="22.6640625" style="8" customWidth="1"/>
    <col min="3" max="3" width="10.44140625" style="9" customWidth="1"/>
    <col min="4" max="4" width="6.6640625" style="9" customWidth="1"/>
    <col min="5" max="5" width="6.88671875" style="9" customWidth="1"/>
    <col min="6" max="6" width="7.6640625" style="9" customWidth="1"/>
    <col min="7" max="7" width="6.109375" style="9" customWidth="1"/>
    <col min="8" max="8" width="7.6640625" style="9" customWidth="1"/>
    <col min="9" max="9" width="7.109375" style="9" customWidth="1"/>
    <col min="10" max="10" width="8.44140625" style="9" customWidth="1"/>
    <col min="11" max="12" width="6.109375" style="9" customWidth="1"/>
    <col min="13" max="13" width="5.109375" style="9" customWidth="1"/>
    <col min="14" max="14" width="7.6640625" style="9" customWidth="1"/>
    <col min="15" max="15" width="8.88671875" style="9"/>
    <col min="16" max="16" width="7.109375" style="9" customWidth="1"/>
    <col min="17" max="17" width="6.109375" style="9" customWidth="1"/>
    <col min="18" max="18" width="6.5546875" style="9" customWidth="1"/>
    <col min="19" max="19" width="7.5546875" style="9" customWidth="1"/>
    <col min="20" max="20" width="7" style="9" customWidth="1"/>
    <col min="21" max="22" width="6.33203125" style="9" customWidth="1"/>
    <col min="23" max="23" width="6.6640625" style="9" customWidth="1"/>
    <col min="24" max="24" width="7.33203125" style="9" customWidth="1"/>
    <col min="25" max="26" width="7" style="9" customWidth="1"/>
    <col min="27" max="27" width="6.5546875" style="9" customWidth="1"/>
    <col min="28" max="28" width="6.6640625" style="9" customWidth="1"/>
    <col min="29" max="16384" width="8.88671875" style="7"/>
  </cols>
  <sheetData>
    <row r="1" spans="1:28">
      <c r="J1" s="44"/>
      <c r="K1" s="44"/>
      <c r="L1" s="44"/>
      <c r="M1" s="44"/>
      <c r="N1" s="44"/>
      <c r="O1" s="44"/>
      <c r="P1" s="44"/>
    </row>
    <row r="2" spans="1:28" s="14" customFormat="1" ht="15.6">
      <c r="A2" s="10" t="s">
        <v>2</v>
      </c>
      <c r="B2" s="8"/>
      <c r="C2" s="11"/>
      <c r="D2" s="12"/>
      <c r="E2" s="11"/>
      <c r="F2" s="11"/>
      <c r="G2" s="11"/>
      <c r="H2" s="12"/>
      <c r="I2" s="13"/>
      <c r="J2" s="56"/>
      <c r="K2" s="56"/>
      <c r="L2" s="56"/>
      <c r="M2" s="41" t="s">
        <v>7</v>
      </c>
      <c r="N2" s="56"/>
      <c r="O2" s="56"/>
      <c r="P2" s="5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14" customFormat="1" ht="15.6">
      <c r="A3" s="115">
        <v>44372</v>
      </c>
      <c r="B3" s="116"/>
      <c r="C3" s="11"/>
      <c r="D3" s="12"/>
      <c r="E3" s="11"/>
      <c r="F3" s="11"/>
      <c r="G3" s="11"/>
      <c r="H3" s="12"/>
      <c r="I3" s="13"/>
      <c r="J3" s="56"/>
      <c r="K3" s="56">
        <v>25</v>
      </c>
      <c r="L3" s="56" t="s">
        <v>149</v>
      </c>
      <c r="M3" s="41" t="s">
        <v>10</v>
      </c>
      <c r="N3" s="56">
        <v>2021</v>
      </c>
      <c r="O3" s="56"/>
      <c r="P3" s="5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s="14" customFormat="1" ht="15.6">
      <c r="A4" s="10" t="s">
        <v>8</v>
      </c>
      <c r="B4" s="8"/>
      <c r="C4" s="11"/>
      <c r="D4" s="12"/>
      <c r="E4" s="11"/>
      <c r="F4" s="11"/>
      <c r="G4" s="11"/>
      <c r="H4" s="12"/>
      <c r="I4" s="13"/>
      <c r="J4" s="56"/>
      <c r="K4" s="56"/>
      <c r="L4" s="56"/>
      <c r="M4" s="41" t="s">
        <v>9</v>
      </c>
      <c r="N4" s="56"/>
      <c r="O4" s="56"/>
      <c r="P4" s="56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14" customFormat="1" ht="15.6">
      <c r="A5" s="10" t="s">
        <v>3</v>
      </c>
      <c r="B5" s="8"/>
      <c r="C5" s="11"/>
      <c r="D5" s="12"/>
      <c r="E5" s="11"/>
      <c r="F5" s="11"/>
      <c r="G5" s="11"/>
      <c r="H5" s="12"/>
      <c r="I5" s="13"/>
      <c r="J5" s="56"/>
      <c r="K5" s="56"/>
      <c r="L5" s="56"/>
      <c r="M5" s="41" t="s">
        <v>3</v>
      </c>
      <c r="N5" s="56"/>
      <c r="O5" s="56"/>
      <c r="P5" s="56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14" customFormat="1" ht="15.6">
      <c r="A6" s="10" t="s">
        <v>4</v>
      </c>
      <c r="B6" s="8"/>
      <c r="C6" s="11"/>
      <c r="D6" s="12"/>
      <c r="E6" s="11"/>
      <c r="F6" s="11"/>
      <c r="G6" s="11"/>
      <c r="H6" s="12"/>
      <c r="I6" s="13"/>
      <c r="J6" s="56"/>
      <c r="K6" s="56"/>
      <c r="L6" s="56"/>
      <c r="M6" s="41" t="s">
        <v>4</v>
      </c>
      <c r="N6" s="56"/>
      <c r="O6" s="56"/>
      <c r="P6" s="5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14" customFormat="1" ht="15.6">
      <c r="A7" s="10" t="s">
        <v>5</v>
      </c>
      <c r="B7" s="8"/>
      <c r="C7" s="11"/>
      <c r="D7" s="12"/>
      <c r="E7" s="11"/>
      <c r="F7" s="11"/>
      <c r="G7" s="11"/>
      <c r="H7" s="12"/>
      <c r="I7" s="13"/>
      <c r="J7" s="56"/>
      <c r="K7" s="56"/>
      <c r="L7" s="56"/>
      <c r="M7" s="41" t="s">
        <v>5</v>
      </c>
      <c r="N7" s="56"/>
      <c r="O7" s="56"/>
      <c r="P7" s="5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14" customFormat="1" ht="15.6">
      <c r="A8" s="10" t="s">
        <v>6</v>
      </c>
      <c r="B8" s="8"/>
      <c r="C8" s="11"/>
      <c r="D8" s="12"/>
      <c r="E8" s="11"/>
      <c r="F8" s="11"/>
      <c r="G8" s="11"/>
      <c r="H8" s="12"/>
      <c r="I8" s="13"/>
      <c r="J8" s="56"/>
      <c r="K8" s="56"/>
      <c r="L8" s="56"/>
      <c r="M8" s="41" t="s">
        <v>17</v>
      </c>
      <c r="N8" s="56"/>
      <c r="O8" s="56"/>
      <c r="P8" s="5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14" customFormat="1" ht="15.6">
      <c r="A9" s="10"/>
      <c r="B9" s="8"/>
      <c r="C9" s="11"/>
      <c r="D9" s="12"/>
      <c r="E9" s="11"/>
      <c r="F9" s="11"/>
      <c r="G9" s="11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15" customFormat="1" ht="51" customHeight="1">
      <c r="A10" s="86" t="s">
        <v>133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28" ht="15.6" hidden="1">
      <c r="A11" s="10"/>
      <c r="B11" s="88"/>
      <c r="C11" s="89"/>
      <c r="D11" s="89"/>
      <c r="E11" s="89"/>
      <c r="F11" s="89"/>
      <c r="G11" s="89"/>
      <c r="H11" s="89"/>
    </row>
    <row r="12" spans="1:28" ht="35.25" hidden="1" customHeight="1">
      <c r="A12" s="10"/>
      <c r="B12" s="16"/>
      <c r="C12" s="13"/>
      <c r="D12" s="13"/>
      <c r="E12" s="13"/>
      <c r="F12" s="13"/>
      <c r="G12" s="13"/>
      <c r="H12" s="13"/>
    </row>
    <row r="13" spans="1:28" ht="14.4" hidden="1">
      <c r="A13" s="90"/>
      <c r="B13" s="91"/>
      <c r="C13" s="91"/>
      <c r="D13" s="91"/>
      <c r="E13" s="91"/>
      <c r="F13" s="91"/>
      <c r="G13" s="91"/>
      <c r="H13" s="91"/>
    </row>
    <row r="14" spans="1:28" s="15" customFormat="1" hidden="1">
      <c r="A14" s="7"/>
      <c r="B14" s="1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15" customFormat="1" ht="96.6">
      <c r="A15" s="18" t="s">
        <v>0</v>
      </c>
      <c r="B15" s="19" t="s">
        <v>1</v>
      </c>
      <c r="C15" s="19" t="s">
        <v>114</v>
      </c>
      <c r="D15" s="92" t="s">
        <v>12</v>
      </c>
      <c r="E15" s="93"/>
      <c r="F15" s="93"/>
      <c r="G15" s="93"/>
      <c r="H15" s="93"/>
      <c r="I15" s="92" t="s">
        <v>13</v>
      </c>
      <c r="J15" s="93"/>
      <c r="K15" s="93"/>
      <c r="L15" s="93"/>
      <c r="M15" s="93"/>
      <c r="N15" s="92" t="s">
        <v>14</v>
      </c>
      <c r="O15" s="93"/>
      <c r="P15" s="93"/>
      <c r="Q15" s="93"/>
      <c r="R15" s="93"/>
      <c r="S15" s="92" t="s">
        <v>15</v>
      </c>
      <c r="T15" s="93"/>
      <c r="U15" s="93"/>
      <c r="V15" s="93"/>
      <c r="W15" s="93"/>
      <c r="X15" s="92" t="s">
        <v>127</v>
      </c>
      <c r="Y15" s="93"/>
      <c r="Z15" s="93"/>
      <c r="AA15" s="93"/>
      <c r="AB15" s="93"/>
    </row>
    <row r="16" spans="1:28" s="15" customFormat="1" ht="14.7" customHeight="1">
      <c r="A16" s="20"/>
      <c r="B16" s="21"/>
      <c r="C16" s="19"/>
      <c r="D16" s="19"/>
      <c r="E16" s="83" t="s">
        <v>115</v>
      </c>
      <c r="F16" s="84"/>
      <c r="G16" s="84"/>
      <c r="H16" s="85"/>
      <c r="I16" s="19"/>
      <c r="J16" s="83" t="s">
        <v>115</v>
      </c>
      <c r="K16" s="84"/>
      <c r="L16" s="84"/>
      <c r="M16" s="85"/>
      <c r="N16" s="19"/>
      <c r="O16" s="83" t="s">
        <v>115</v>
      </c>
      <c r="P16" s="84"/>
      <c r="Q16" s="84"/>
      <c r="R16" s="85"/>
      <c r="S16" s="19"/>
      <c r="T16" s="83" t="s">
        <v>115</v>
      </c>
      <c r="U16" s="84"/>
      <c r="V16" s="84"/>
      <c r="W16" s="85"/>
      <c r="X16" s="19"/>
      <c r="Y16" s="83" t="s">
        <v>115</v>
      </c>
      <c r="Z16" s="84"/>
      <c r="AA16" s="84"/>
      <c r="AB16" s="85"/>
    </row>
    <row r="17" spans="1:30" s="17" customFormat="1" ht="54.9" customHeight="1">
      <c r="A17" s="22"/>
      <c r="B17" s="23"/>
      <c r="C17" s="24"/>
      <c r="D17" s="24" t="s">
        <v>11</v>
      </c>
      <c r="E17" s="24" t="s">
        <v>117</v>
      </c>
      <c r="F17" s="24" t="s">
        <v>119</v>
      </c>
      <c r="G17" s="24" t="s">
        <v>120</v>
      </c>
      <c r="H17" s="24" t="s">
        <v>121</v>
      </c>
      <c r="I17" s="24" t="s">
        <v>11</v>
      </c>
      <c r="J17" s="24" t="s">
        <v>117</v>
      </c>
      <c r="K17" s="24" t="s">
        <v>119</v>
      </c>
      <c r="L17" s="24" t="s">
        <v>120</v>
      </c>
      <c r="M17" s="24" t="s">
        <v>121</v>
      </c>
      <c r="N17" s="24" t="s">
        <v>11</v>
      </c>
      <c r="O17" s="24" t="s">
        <v>117</v>
      </c>
      <c r="P17" s="24" t="s">
        <v>119</v>
      </c>
      <c r="Q17" s="24" t="s">
        <v>120</v>
      </c>
      <c r="R17" s="24" t="s">
        <v>121</v>
      </c>
      <c r="S17" s="24" t="s">
        <v>11</v>
      </c>
      <c r="T17" s="24" t="s">
        <v>117</v>
      </c>
      <c r="U17" s="24" t="s">
        <v>119</v>
      </c>
      <c r="V17" s="24" t="s">
        <v>120</v>
      </c>
      <c r="W17" s="24" t="s">
        <v>121</v>
      </c>
      <c r="X17" s="24" t="s">
        <v>11</v>
      </c>
      <c r="Y17" s="24" t="s">
        <v>117</v>
      </c>
      <c r="Z17" s="24" t="s">
        <v>119</v>
      </c>
      <c r="AA17" s="24" t="s">
        <v>120</v>
      </c>
      <c r="AB17" s="24" t="s">
        <v>121</v>
      </c>
      <c r="AC17" s="81"/>
    </row>
    <row r="18" spans="1:30" s="15" customFormat="1" ht="14.4">
      <c r="A18" s="25">
        <v>1</v>
      </c>
      <c r="B18" s="57" t="s">
        <v>18</v>
      </c>
      <c r="C18" s="19"/>
      <c r="D18" s="19"/>
      <c r="E18" s="19"/>
      <c r="F18" s="19"/>
      <c r="G18" s="19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27"/>
      <c r="Z18" s="27"/>
      <c r="AA18" s="27"/>
      <c r="AB18" s="27"/>
    </row>
    <row r="19" spans="1:30" s="15" customFormat="1" ht="14.4">
      <c r="A19" s="25">
        <v>2</v>
      </c>
      <c r="B19" s="58" t="s">
        <v>19</v>
      </c>
      <c r="C19" s="19">
        <v>9340</v>
      </c>
      <c r="D19" s="19">
        <v>50</v>
      </c>
      <c r="E19" s="19">
        <v>50</v>
      </c>
      <c r="F19" s="19"/>
      <c r="G19" s="19"/>
      <c r="H19" s="26"/>
      <c r="I19" s="27">
        <v>70</v>
      </c>
      <c r="J19" s="27">
        <v>50</v>
      </c>
      <c r="K19" s="27">
        <v>20</v>
      </c>
      <c r="L19" s="27"/>
      <c r="M19" s="27"/>
      <c r="N19" s="27">
        <v>80</v>
      </c>
      <c r="O19" s="27">
        <v>40</v>
      </c>
      <c r="P19" s="27">
        <v>40</v>
      </c>
      <c r="Q19" s="27">
        <v>10</v>
      </c>
      <c r="R19" s="27"/>
      <c r="S19" s="27">
        <v>80</v>
      </c>
      <c r="T19" s="27">
        <v>40</v>
      </c>
      <c r="U19" s="27">
        <v>20</v>
      </c>
      <c r="V19" s="27">
        <v>10</v>
      </c>
      <c r="W19" s="27"/>
      <c r="X19" s="27">
        <f>D19+I19+N19+S19</f>
        <v>280</v>
      </c>
      <c r="Y19" s="27">
        <f>E19+J19+O19+T19</f>
        <v>180</v>
      </c>
      <c r="Z19" s="27">
        <f>K19+P19+U19</f>
        <v>80</v>
      </c>
      <c r="AA19" s="27">
        <f>Q19+V19</f>
        <v>20</v>
      </c>
      <c r="AB19" s="27"/>
      <c r="AC19" s="29"/>
    </row>
    <row r="20" spans="1:30" s="15" customFormat="1" ht="14.4">
      <c r="A20" s="25">
        <v>3</v>
      </c>
      <c r="B20" s="58" t="s">
        <v>20</v>
      </c>
      <c r="C20" s="19">
        <v>1400</v>
      </c>
      <c r="D20" s="19"/>
      <c r="E20" s="19"/>
      <c r="F20" s="19"/>
      <c r="G20" s="19"/>
      <c r="H20" s="26"/>
      <c r="I20" s="27">
        <v>20</v>
      </c>
      <c r="J20" s="27"/>
      <c r="K20" s="27"/>
      <c r="L20" s="27"/>
      <c r="M20" s="27">
        <v>20</v>
      </c>
      <c r="N20" s="27">
        <f>R20</f>
        <v>11</v>
      </c>
      <c r="O20" s="27"/>
      <c r="P20" s="27"/>
      <c r="Q20" s="27"/>
      <c r="R20" s="27">
        <f>20-9</f>
        <v>11</v>
      </c>
      <c r="S20" s="27">
        <f>W20</f>
        <v>11</v>
      </c>
      <c r="T20" s="27"/>
      <c r="U20" s="27"/>
      <c r="V20" s="27"/>
      <c r="W20" s="27">
        <f>20-9</f>
        <v>11</v>
      </c>
      <c r="X20" s="27">
        <f>C20*3/100</f>
        <v>42</v>
      </c>
      <c r="Y20" s="27"/>
      <c r="Z20" s="27"/>
      <c r="AA20" s="27"/>
      <c r="AB20" s="27">
        <f>I20+N20+S20</f>
        <v>42</v>
      </c>
    </row>
    <row r="21" spans="1:30" s="15" customFormat="1" ht="14.4">
      <c r="A21" s="25">
        <v>4</v>
      </c>
      <c r="B21" s="57" t="s">
        <v>21</v>
      </c>
      <c r="C21" s="19"/>
      <c r="D21" s="19"/>
      <c r="E21" s="19"/>
      <c r="F21" s="19"/>
      <c r="G21" s="19"/>
      <c r="H21" s="2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0" s="15" customFormat="1">
      <c r="A22" s="25">
        <v>5</v>
      </c>
      <c r="B22" s="58" t="s">
        <v>22</v>
      </c>
      <c r="C22" s="19">
        <v>1300</v>
      </c>
      <c r="D22" s="19">
        <v>300</v>
      </c>
      <c r="E22" s="19">
        <v>300</v>
      </c>
      <c r="F22" s="19"/>
      <c r="G22" s="19"/>
      <c r="H22" s="19"/>
      <c r="I22" s="27">
        <v>400</v>
      </c>
      <c r="J22" s="27">
        <v>400</v>
      </c>
      <c r="K22" s="27"/>
      <c r="L22" s="27"/>
      <c r="M22" s="27"/>
      <c r="N22" s="27">
        <v>300</v>
      </c>
      <c r="O22" s="27">
        <v>300</v>
      </c>
      <c r="P22" s="27"/>
      <c r="Q22" s="27"/>
      <c r="R22" s="27"/>
      <c r="S22" s="27">
        <v>300</v>
      </c>
      <c r="T22" s="27">
        <v>300</v>
      </c>
      <c r="U22" s="27"/>
      <c r="V22" s="27"/>
      <c r="W22" s="27"/>
      <c r="X22" s="27">
        <v>1300</v>
      </c>
      <c r="Y22" s="27">
        <v>1300</v>
      </c>
      <c r="Z22" s="27"/>
      <c r="AA22" s="27"/>
      <c r="AB22" s="27"/>
    </row>
    <row r="23" spans="1:30" ht="30.6">
      <c r="A23" s="31">
        <v>6</v>
      </c>
      <c r="B23" s="57" t="s">
        <v>23</v>
      </c>
      <c r="C23" s="27">
        <v>110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>
        <f>W23</f>
        <v>3</v>
      </c>
      <c r="T23" s="27"/>
      <c r="U23" s="27"/>
      <c r="V23" s="27"/>
      <c r="W23" s="27">
        <v>3</v>
      </c>
      <c r="X23" s="32">
        <f>D23+I23+N23+S23</f>
        <v>3</v>
      </c>
      <c r="Y23" s="27"/>
      <c r="Z23" s="27"/>
      <c r="AA23" s="27"/>
      <c r="AB23" s="27">
        <f>W23+R23+M23+H23</f>
        <v>3</v>
      </c>
      <c r="AC23" s="33"/>
      <c r="AD23" s="33"/>
    </row>
    <row r="24" spans="1:30" ht="20.399999999999999">
      <c r="A24" s="31">
        <v>7</v>
      </c>
      <c r="B24" s="58" t="s">
        <v>24</v>
      </c>
      <c r="C24" s="27">
        <v>130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>
        <v>4</v>
      </c>
      <c r="T24" s="27"/>
      <c r="U24" s="27"/>
      <c r="V24" s="27"/>
      <c r="W24" s="27">
        <v>4</v>
      </c>
      <c r="X24" s="27">
        <f>D24+I24+N24+S24</f>
        <v>4</v>
      </c>
      <c r="Y24" s="27"/>
      <c r="Z24" s="27"/>
      <c r="AA24" s="27"/>
      <c r="AB24" s="27">
        <f>W24</f>
        <v>4</v>
      </c>
      <c r="AC24" s="33"/>
      <c r="AD24" s="33"/>
    </row>
    <row r="25" spans="1:30" ht="20.399999999999999">
      <c r="A25" s="31">
        <v>8</v>
      </c>
      <c r="B25" s="57" t="s">
        <v>25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30" ht="30.6">
      <c r="A26" s="31">
        <v>9</v>
      </c>
      <c r="B26" s="57" t="s">
        <v>26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30" ht="20.399999999999999">
      <c r="A27" s="25">
        <v>10</v>
      </c>
      <c r="B27" s="57" t="s">
        <v>27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30" ht="20.399999999999999">
      <c r="A28" s="25">
        <v>11</v>
      </c>
      <c r="B28" s="57" t="s">
        <v>28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30">
      <c r="A29" s="25">
        <v>12</v>
      </c>
      <c r="B29" s="57" t="s">
        <v>29</v>
      </c>
      <c r="C29" s="27">
        <v>60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>
        <v>2</v>
      </c>
      <c r="T29" s="27"/>
      <c r="U29" s="27"/>
      <c r="V29" s="27"/>
      <c r="W29" s="27">
        <v>2</v>
      </c>
      <c r="X29" s="27">
        <f>S29</f>
        <v>2</v>
      </c>
      <c r="Y29" s="27"/>
      <c r="Z29" s="27"/>
      <c r="AA29" s="27"/>
      <c r="AB29" s="27">
        <f>W29</f>
        <v>2</v>
      </c>
      <c r="AC29" s="33"/>
    </row>
    <row r="30" spans="1:30">
      <c r="A30" s="25">
        <v>13</v>
      </c>
      <c r="B30" s="57" t="s">
        <v>30</v>
      </c>
      <c r="C30" s="27">
        <v>375</v>
      </c>
      <c r="D30" s="27"/>
      <c r="E30" s="27"/>
      <c r="F30" s="27"/>
      <c r="G30" s="27"/>
      <c r="H30" s="27"/>
      <c r="I30" s="27">
        <v>5</v>
      </c>
      <c r="J30" s="27"/>
      <c r="K30" s="27"/>
      <c r="L30" s="27"/>
      <c r="M30" s="27">
        <v>5</v>
      </c>
      <c r="N30" s="27">
        <f>R30</f>
        <v>5</v>
      </c>
      <c r="O30" s="27"/>
      <c r="P30" s="27"/>
      <c r="Q30" s="27"/>
      <c r="R30" s="27">
        <v>5</v>
      </c>
      <c r="S30" s="27">
        <f>W30</f>
        <v>1</v>
      </c>
      <c r="T30" s="27"/>
      <c r="U30" s="27"/>
      <c r="V30" s="27"/>
      <c r="W30" s="27">
        <v>1</v>
      </c>
      <c r="X30" s="27">
        <f>I30+N30+S30</f>
        <v>11</v>
      </c>
      <c r="Y30" s="27"/>
      <c r="Z30" s="27"/>
      <c r="AA30" s="27"/>
      <c r="AB30" s="27">
        <f>H30+M30+R30+W30</f>
        <v>11</v>
      </c>
      <c r="AC30" s="33"/>
      <c r="AD30" s="33"/>
    </row>
    <row r="31" spans="1:30">
      <c r="A31" s="25">
        <v>14</v>
      </c>
      <c r="B31" s="57" t="s">
        <v>31</v>
      </c>
      <c r="C31" s="27">
        <v>660</v>
      </c>
      <c r="D31" s="27"/>
      <c r="E31" s="27"/>
      <c r="F31" s="27"/>
      <c r="G31" s="27"/>
      <c r="H31" s="27"/>
      <c r="I31" s="27">
        <f>M31</f>
        <v>5</v>
      </c>
      <c r="J31" s="27"/>
      <c r="K31" s="27"/>
      <c r="L31" s="27"/>
      <c r="M31" s="27">
        <v>5</v>
      </c>
      <c r="N31" s="27">
        <f>R31</f>
        <v>10</v>
      </c>
      <c r="O31" s="27"/>
      <c r="P31" s="27"/>
      <c r="Q31" s="27"/>
      <c r="R31" s="27">
        <f>15-5</f>
        <v>10</v>
      </c>
      <c r="S31" s="27">
        <f>W31</f>
        <v>5</v>
      </c>
      <c r="T31" s="27"/>
      <c r="U31" s="27"/>
      <c r="V31" s="27"/>
      <c r="W31" s="27">
        <f>10-5</f>
        <v>5</v>
      </c>
      <c r="X31" s="27">
        <f>D31+I31+N31+S31</f>
        <v>20</v>
      </c>
      <c r="Y31" s="27"/>
      <c r="Z31" s="27"/>
      <c r="AA31" s="27"/>
      <c r="AB31" s="27">
        <f>M31+R31+W31</f>
        <v>20</v>
      </c>
      <c r="AC31" s="33"/>
      <c r="AD31" s="33"/>
    </row>
    <row r="32" spans="1:30">
      <c r="A32" s="31">
        <v>15</v>
      </c>
      <c r="B32" s="57" t="s">
        <v>32</v>
      </c>
      <c r="C32" s="27">
        <v>120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>
        <v>4</v>
      </c>
      <c r="T32" s="27"/>
      <c r="U32" s="27"/>
      <c r="V32" s="27"/>
      <c r="W32" s="27">
        <v>4</v>
      </c>
      <c r="X32" s="32">
        <f>C32*3/100</f>
        <v>3.6</v>
      </c>
      <c r="Y32" s="27"/>
      <c r="Z32" s="27"/>
      <c r="AA32" s="27"/>
      <c r="AB32" s="27">
        <v>4</v>
      </c>
      <c r="AD32" s="33"/>
    </row>
    <row r="33" spans="1:30">
      <c r="A33" s="31">
        <v>16</v>
      </c>
      <c r="B33" s="57" t="s">
        <v>33</v>
      </c>
      <c r="C33" s="27">
        <v>670</v>
      </c>
      <c r="D33" s="27"/>
      <c r="E33" s="27"/>
      <c r="F33" s="27"/>
      <c r="G33" s="27"/>
      <c r="H33" s="27"/>
      <c r="I33" s="27">
        <v>10</v>
      </c>
      <c r="J33" s="27"/>
      <c r="K33" s="27"/>
      <c r="L33" s="27"/>
      <c r="M33" s="27">
        <v>10</v>
      </c>
      <c r="N33" s="27">
        <f>10-4</f>
        <v>6</v>
      </c>
      <c r="O33" s="27"/>
      <c r="P33" s="27"/>
      <c r="Q33" s="27"/>
      <c r="R33" s="27">
        <v>6</v>
      </c>
      <c r="S33" s="27">
        <f>14-10</f>
        <v>4</v>
      </c>
      <c r="T33" s="27"/>
      <c r="U33" s="27"/>
      <c r="V33" s="27"/>
      <c r="W33" s="27">
        <v>4</v>
      </c>
      <c r="X33" s="32">
        <f>I33+N33+S33</f>
        <v>20</v>
      </c>
      <c r="Y33" s="27"/>
      <c r="Z33" s="27"/>
      <c r="AA33" s="27"/>
      <c r="AB33" s="27">
        <f>M33+R33+W33</f>
        <v>20</v>
      </c>
      <c r="AC33" s="33"/>
      <c r="AD33" s="33"/>
    </row>
    <row r="34" spans="1:30">
      <c r="A34" s="31">
        <v>17</v>
      </c>
      <c r="B34" s="57" t="s">
        <v>34</v>
      </c>
      <c r="C34" s="27">
        <v>470</v>
      </c>
      <c r="D34" s="27"/>
      <c r="E34" s="27"/>
      <c r="F34" s="27"/>
      <c r="G34" s="27"/>
      <c r="H34" s="27"/>
      <c r="I34" s="27">
        <f>M34</f>
        <v>9</v>
      </c>
      <c r="J34" s="27"/>
      <c r="K34" s="27"/>
      <c r="L34" s="27"/>
      <c r="M34" s="27">
        <v>9</v>
      </c>
      <c r="N34" s="27">
        <f>R34</f>
        <v>3</v>
      </c>
      <c r="O34" s="27"/>
      <c r="P34" s="27"/>
      <c r="Q34" s="27"/>
      <c r="R34" s="27">
        <f>10-7</f>
        <v>3</v>
      </c>
      <c r="S34" s="27">
        <f>W34</f>
        <v>2</v>
      </c>
      <c r="T34" s="27"/>
      <c r="U34" s="27"/>
      <c r="V34" s="27"/>
      <c r="W34" s="27">
        <f>5-3</f>
        <v>2</v>
      </c>
      <c r="X34" s="27">
        <f>I34+N34+S34</f>
        <v>14</v>
      </c>
      <c r="Y34" s="27"/>
      <c r="Z34" s="27"/>
      <c r="AA34" s="27"/>
      <c r="AB34" s="27">
        <f>W34+R34+M34</f>
        <v>14</v>
      </c>
      <c r="AC34" s="33"/>
      <c r="AD34" s="33"/>
    </row>
    <row r="35" spans="1:30">
      <c r="A35" s="31">
        <v>18</v>
      </c>
      <c r="B35" s="57" t="s">
        <v>35</v>
      </c>
      <c r="C35" s="27">
        <v>115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>
        <f>W35</f>
        <v>3</v>
      </c>
      <c r="T35" s="27"/>
      <c r="U35" s="27"/>
      <c r="V35" s="27"/>
      <c r="W35" s="27">
        <v>3</v>
      </c>
      <c r="X35" s="27">
        <f>S35</f>
        <v>3</v>
      </c>
      <c r="Y35" s="27"/>
      <c r="Z35" s="27"/>
      <c r="AA35" s="27"/>
      <c r="AB35" s="27">
        <f>W35</f>
        <v>3</v>
      </c>
      <c r="AC35" s="33"/>
      <c r="AD35" s="33"/>
    </row>
    <row r="36" spans="1:30">
      <c r="A36" s="25">
        <v>19</v>
      </c>
      <c r="B36" s="57" t="s">
        <v>36</v>
      </c>
      <c r="C36" s="27">
        <v>1050</v>
      </c>
      <c r="D36" s="27"/>
      <c r="E36" s="27"/>
      <c r="F36" s="27"/>
      <c r="G36" s="27"/>
      <c r="H36" s="27"/>
      <c r="I36" s="27">
        <v>20</v>
      </c>
      <c r="J36" s="27"/>
      <c r="K36" s="27"/>
      <c r="L36" s="27"/>
      <c r="M36" s="27">
        <v>20</v>
      </c>
      <c r="N36" s="27">
        <f>R36</f>
        <v>7</v>
      </c>
      <c r="O36" s="27"/>
      <c r="P36" s="27"/>
      <c r="Q36" s="27"/>
      <c r="R36" s="27">
        <f>20-13</f>
        <v>7</v>
      </c>
      <c r="S36" s="27">
        <f>W36</f>
        <v>5</v>
      </c>
      <c r="T36" s="27"/>
      <c r="U36" s="27"/>
      <c r="V36" s="27"/>
      <c r="W36" s="27">
        <f>13-8</f>
        <v>5</v>
      </c>
      <c r="X36" s="27">
        <f>I36+N36+S36</f>
        <v>32</v>
      </c>
      <c r="Y36" s="27"/>
      <c r="Z36" s="27"/>
      <c r="AA36" s="27"/>
      <c r="AB36" s="27">
        <f>W36+R36+M36</f>
        <v>32</v>
      </c>
      <c r="AC36" s="33"/>
      <c r="AD36" s="33"/>
    </row>
    <row r="37" spans="1:30">
      <c r="A37" s="25">
        <v>20</v>
      </c>
      <c r="B37" s="57" t="s">
        <v>37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D37" s="33"/>
    </row>
    <row r="38" spans="1:30">
      <c r="A38" s="25">
        <v>21</v>
      </c>
      <c r="B38" s="57" t="s">
        <v>38</v>
      </c>
      <c r="C38" s="27">
        <v>400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>
        <f>R38</f>
        <v>7</v>
      </c>
      <c r="O38" s="27"/>
      <c r="P38" s="27"/>
      <c r="Q38" s="27"/>
      <c r="R38" s="27">
        <f>15-8</f>
        <v>7</v>
      </c>
      <c r="S38" s="27">
        <v>5</v>
      </c>
      <c r="T38" s="27"/>
      <c r="U38" s="27"/>
      <c r="V38" s="27"/>
      <c r="W38" s="27">
        <v>5</v>
      </c>
      <c r="X38" s="27">
        <f>N38+S38</f>
        <v>12</v>
      </c>
      <c r="Y38" s="27"/>
      <c r="Z38" s="27"/>
      <c r="AA38" s="27"/>
      <c r="AB38" s="27">
        <f>R38+W38</f>
        <v>12</v>
      </c>
      <c r="AD38" s="33"/>
    </row>
    <row r="39" spans="1:30">
      <c r="A39" s="25">
        <v>22</v>
      </c>
      <c r="B39" s="57" t="s">
        <v>39</v>
      </c>
      <c r="C39" s="27">
        <v>600</v>
      </c>
      <c r="D39" s="27"/>
      <c r="E39" s="27"/>
      <c r="F39" s="27"/>
      <c r="G39" s="27"/>
      <c r="H39" s="27"/>
      <c r="I39" s="27">
        <v>15</v>
      </c>
      <c r="J39" s="27"/>
      <c r="K39" s="27"/>
      <c r="L39" s="27"/>
      <c r="M39" s="27">
        <v>15</v>
      </c>
      <c r="N39" s="27">
        <f>R39</f>
        <v>1</v>
      </c>
      <c r="O39" s="27"/>
      <c r="P39" s="27"/>
      <c r="Q39" s="27"/>
      <c r="R39" s="27">
        <f>10-9</f>
        <v>1</v>
      </c>
      <c r="S39" s="27">
        <f>W39</f>
        <v>2</v>
      </c>
      <c r="T39" s="27"/>
      <c r="U39" s="27"/>
      <c r="V39" s="27"/>
      <c r="W39" s="27">
        <v>2</v>
      </c>
      <c r="X39" s="27">
        <f>AB39</f>
        <v>18</v>
      </c>
      <c r="Y39" s="27"/>
      <c r="Z39" s="27"/>
      <c r="AA39" s="27"/>
      <c r="AB39" s="27">
        <f>W39+R39+M39</f>
        <v>18</v>
      </c>
      <c r="AD39" s="33"/>
    </row>
    <row r="40" spans="1:30">
      <c r="A40" s="25">
        <v>23</v>
      </c>
      <c r="B40" s="57" t="s">
        <v>40</v>
      </c>
      <c r="C40" s="27">
        <v>520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>
        <f>R40</f>
        <v>6</v>
      </c>
      <c r="O40" s="27"/>
      <c r="P40" s="27"/>
      <c r="Q40" s="27"/>
      <c r="R40" s="27">
        <f>16-10</f>
        <v>6</v>
      </c>
      <c r="S40" s="27">
        <v>10</v>
      </c>
      <c r="T40" s="27"/>
      <c r="U40" s="27"/>
      <c r="V40" s="27"/>
      <c r="W40" s="27">
        <v>10</v>
      </c>
      <c r="X40" s="27">
        <f>AB40</f>
        <v>16</v>
      </c>
      <c r="Y40" s="27"/>
      <c r="Z40" s="27"/>
      <c r="AA40" s="27"/>
      <c r="AB40" s="27">
        <f>W40+R40</f>
        <v>16</v>
      </c>
      <c r="AC40" s="33"/>
      <c r="AD40" s="33"/>
    </row>
    <row r="41" spans="1:30">
      <c r="A41" s="31">
        <v>24</v>
      </c>
      <c r="B41" s="57" t="s">
        <v>41</v>
      </c>
      <c r="C41" s="27">
        <v>1500</v>
      </c>
      <c r="D41" s="27"/>
      <c r="E41" s="27"/>
      <c r="F41" s="27"/>
      <c r="G41" s="27"/>
      <c r="H41" s="27"/>
      <c r="I41" s="27">
        <v>25</v>
      </c>
      <c r="J41" s="27"/>
      <c r="K41" s="27"/>
      <c r="L41" s="27"/>
      <c r="M41" s="27">
        <v>25</v>
      </c>
      <c r="N41" s="27">
        <f>R41</f>
        <v>10</v>
      </c>
      <c r="O41" s="27"/>
      <c r="P41" s="27"/>
      <c r="Q41" s="27"/>
      <c r="R41" s="27">
        <f>30-20</f>
        <v>10</v>
      </c>
      <c r="S41" s="27">
        <f>W41</f>
        <v>10</v>
      </c>
      <c r="T41" s="27"/>
      <c r="U41" s="27"/>
      <c r="V41" s="27"/>
      <c r="W41" s="27">
        <f>20-10</f>
        <v>10</v>
      </c>
      <c r="X41" s="27">
        <f>AB41</f>
        <v>45</v>
      </c>
      <c r="Y41" s="27"/>
      <c r="Z41" s="27"/>
      <c r="AA41" s="27"/>
      <c r="AB41" s="27">
        <f>W41+R41+M41</f>
        <v>45</v>
      </c>
      <c r="AD41" s="33"/>
    </row>
    <row r="42" spans="1:30">
      <c r="A42" s="31">
        <v>25</v>
      </c>
      <c r="B42" s="57" t="s">
        <v>42</v>
      </c>
      <c r="C42" s="27">
        <v>1500</v>
      </c>
      <c r="D42" s="27"/>
      <c r="E42" s="27"/>
      <c r="F42" s="27"/>
      <c r="G42" s="27"/>
      <c r="H42" s="27"/>
      <c r="I42" s="27">
        <v>30</v>
      </c>
      <c r="J42" s="27"/>
      <c r="K42" s="27">
        <v>5</v>
      </c>
      <c r="L42" s="27"/>
      <c r="M42" s="27">
        <v>25</v>
      </c>
      <c r="N42" s="27">
        <v>25</v>
      </c>
      <c r="O42" s="27"/>
      <c r="P42" s="27">
        <v>10</v>
      </c>
      <c r="Q42" s="27"/>
      <c r="R42" s="27">
        <v>15</v>
      </c>
      <c r="S42" s="27">
        <v>20</v>
      </c>
      <c r="T42" s="27"/>
      <c r="U42" s="27">
        <v>5</v>
      </c>
      <c r="V42" s="27"/>
      <c r="W42" s="27">
        <v>15</v>
      </c>
      <c r="X42" s="27">
        <v>75</v>
      </c>
      <c r="Y42" s="27"/>
      <c r="Z42" s="27">
        <v>20</v>
      </c>
      <c r="AA42" s="27"/>
      <c r="AB42" s="27">
        <v>55</v>
      </c>
      <c r="AD42" s="33"/>
    </row>
    <row r="43" spans="1:30">
      <c r="A43" s="31">
        <v>26</v>
      </c>
      <c r="B43" s="57" t="s">
        <v>43</v>
      </c>
      <c r="C43" s="27">
        <v>1560</v>
      </c>
      <c r="D43" s="27">
        <v>20</v>
      </c>
      <c r="E43" s="27"/>
      <c r="F43" s="27"/>
      <c r="G43" s="27"/>
      <c r="H43" s="27">
        <v>20</v>
      </c>
      <c r="I43" s="27">
        <v>20</v>
      </c>
      <c r="J43" s="27"/>
      <c r="K43" s="27"/>
      <c r="L43" s="27"/>
      <c r="M43" s="27">
        <v>20</v>
      </c>
      <c r="N43" s="27">
        <f>R43</f>
        <v>4</v>
      </c>
      <c r="O43" s="27"/>
      <c r="P43" s="27"/>
      <c r="Q43" s="27"/>
      <c r="R43" s="27">
        <v>4</v>
      </c>
      <c r="S43" s="27">
        <f>W43</f>
        <v>3</v>
      </c>
      <c r="T43" s="27"/>
      <c r="U43" s="27"/>
      <c r="V43" s="27"/>
      <c r="W43" s="27">
        <v>3</v>
      </c>
      <c r="X43" s="27">
        <f>AB43</f>
        <v>47</v>
      </c>
      <c r="Y43" s="27"/>
      <c r="Z43" s="27"/>
      <c r="AA43" s="27"/>
      <c r="AB43" s="27">
        <f>W43+R43+M43+H43</f>
        <v>47</v>
      </c>
      <c r="AC43" s="33"/>
      <c r="AD43" s="33"/>
    </row>
    <row r="44" spans="1:30">
      <c r="A44" s="31">
        <v>27</v>
      </c>
      <c r="B44" s="57" t="s">
        <v>44</v>
      </c>
      <c r="C44" s="27">
        <v>390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>
        <f>R44</f>
        <v>7</v>
      </c>
      <c r="O44" s="27"/>
      <c r="P44" s="27"/>
      <c r="Q44" s="27"/>
      <c r="R44" s="27">
        <f>15-8</f>
        <v>7</v>
      </c>
      <c r="S44" s="27">
        <v>5</v>
      </c>
      <c r="T44" s="27"/>
      <c r="U44" s="27"/>
      <c r="V44" s="27"/>
      <c r="W44" s="27">
        <v>5</v>
      </c>
      <c r="X44" s="27">
        <f>AB44</f>
        <v>12</v>
      </c>
      <c r="Y44" s="27"/>
      <c r="Z44" s="27"/>
      <c r="AA44" s="27"/>
      <c r="AB44" s="27">
        <f>W44+R44</f>
        <v>12</v>
      </c>
      <c r="AC44" s="33"/>
      <c r="AD44" s="33"/>
    </row>
    <row r="45" spans="1:30">
      <c r="A45" s="25">
        <v>28</v>
      </c>
      <c r="B45" s="57" t="s">
        <v>45</v>
      </c>
      <c r="C45" s="27">
        <v>10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>
        <v>1</v>
      </c>
      <c r="T45" s="27"/>
      <c r="U45" s="27"/>
      <c r="V45" s="27"/>
      <c r="W45" s="27">
        <v>1</v>
      </c>
      <c r="X45" s="27">
        <v>1</v>
      </c>
      <c r="Y45" s="27"/>
      <c r="Z45" s="27"/>
      <c r="AA45" s="27"/>
      <c r="AB45" s="27">
        <v>1</v>
      </c>
      <c r="AC45" s="33"/>
      <c r="AD45" s="33"/>
    </row>
    <row r="46" spans="1:30">
      <c r="A46" s="25">
        <v>29</v>
      </c>
      <c r="B46" s="57" t="s">
        <v>46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33"/>
      <c r="AD46" s="33"/>
    </row>
    <row r="47" spans="1:30">
      <c r="A47" s="25">
        <v>30</v>
      </c>
      <c r="B47" s="57" t="s">
        <v>47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33"/>
      <c r="AD47" s="33"/>
    </row>
    <row r="48" spans="1:30">
      <c r="A48" s="25">
        <v>31</v>
      </c>
      <c r="B48" s="57" t="s">
        <v>48</v>
      </c>
      <c r="C48" s="27">
        <v>650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>
        <f>R48</f>
        <v>8</v>
      </c>
      <c r="O48" s="27"/>
      <c r="P48" s="27"/>
      <c r="Q48" s="27"/>
      <c r="R48" s="27">
        <v>8</v>
      </c>
      <c r="S48" s="27">
        <f>W48</f>
        <v>12</v>
      </c>
      <c r="T48" s="27"/>
      <c r="U48" s="27"/>
      <c r="V48" s="27"/>
      <c r="W48" s="27">
        <v>12</v>
      </c>
      <c r="X48" s="27">
        <f>AB48</f>
        <v>20</v>
      </c>
      <c r="Y48" s="27"/>
      <c r="Z48" s="27"/>
      <c r="AA48" s="27"/>
      <c r="AB48" s="27">
        <f>W48+R48</f>
        <v>20</v>
      </c>
      <c r="AC48" s="33"/>
      <c r="AD48" s="33"/>
    </row>
    <row r="49" spans="1:30">
      <c r="A49" s="25">
        <v>32</v>
      </c>
      <c r="B49" s="57" t="s">
        <v>49</v>
      </c>
      <c r="C49" s="27">
        <v>150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>
        <v>5</v>
      </c>
      <c r="T49" s="27"/>
      <c r="U49" s="27"/>
      <c r="V49" s="27"/>
      <c r="W49" s="27">
        <v>5</v>
      </c>
      <c r="X49" s="27">
        <v>5</v>
      </c>
      <c r="Y49" s="27"/>
      <c r="Z49" s="27"/>
      <c r="AA49" s="27"/>
      <c r="AB49" s="27">
        <v>5</v>
      </c>
      <c r="AC49" s="33"/>
      <c r="AD49" s="33"/>
    </row>
    <row r="50" spans="1:30">
      <c r="A50" s="31">
        <v>33</v>
      </c>
      <c r="B50" s="57" t="s">
        <v>50</v>
      </c>
      <c r="C50" s="27">
        <v>14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>
        <v>1</v>
      </c>
      <c r="T50" s="27"/>
      <c r="U50" s="27"/>
      <c r="V50" s="27"/>
      <c r="W50" s="27">
        <v>1</v>
      </c>
      <c r="X50" s="27">
        <v>1</v>
      </c>
      <c r="Y50" s="27"/>
      <c r="Z50" s="27"/>
      <c r="AA50" s="27"/>
      <c r="AB50" s="27">
        <v>1</v>
      </c>
      <c r="AC50" s="33"/>
      <c r="AD50" s="33"/>
    </row>
    <row r="51" spans="1:30">
      <c r="A51" s="31">
        <v>34</v>
      </c>
      <c r="B51" s="57" t="s">
        <v>51</v>
      </c>
      <c r="C51" s="27">
        <v>3700</v>
      </c>
      <c r="D51" s="27"/>
      <c r="E51" s="27"/>
      <c r="F51" s="27"/>
      <c r="G51" s="27"/>
      <c r="H51" s="27"/>
      <c r="I51" s="27">
        <v>50</v>
      </c>
      <c r="J51" s="27"/>
      <c r="K51" s="27">
        <v>10</v>
      </c>
      <c r="L51" s="27"/>
      <c r="M51" s="27">
        <v>40</v>
      </c>
      <c r="N51" s="27">
        <f>P51+R51</f>
        <v>31</v>
      </c>
      <c r="O51" s="27"/>
      <c r="P51" s="27">
        <v>10</v>
      </c>
      <c r="Q51" s="27"/>
      <c r="R51" s="27">
        <f>40-19</f>
        <v>21</v>
      </c>
      <c r="S51" s="27">
        <v>30</v>
      </c>
      <c r="T51" s="27"/>
      <c r="U51" s="27">
        <v>10</v>
      </c>
      <c r="V51" s="27"/>
      <c r="W51" s="27">
        <v>20</v>
      </c>
      <c r="X51" s="27">
        <f>Z51+AB51</f>
        <v>111</v>
      </c>
      <c r="Y51" s="27"/>
      <c r="Z51" s="27">
        <v>30</v>
      </c>
      <c r="AA51" s="27"/>
      <c r="AB51" s="27">
        <f>W51+R51+M51</f>
        <v>81</v>
      </c>
      <c r="AC51" s="33"/>
      <c r="AD51" s="33"/>
    </row>
    <row r="52" spans="1:30">
      <c r="A52" s="31">
        <v>35</v>
      </c>
      <c r="B52" s="57" t="s">
        <v>52</v>
      </c>
      <c r="C52" s="27">
        <v>100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>
        <v>3</v>
      </c>
      <c r="T52" s="27"/>
      <c r="U52" s="27"/>
      <c r="V52" s="27"/>
      <c r="W52" s="27">
        <v>3</v>
      </c>
      <c r="X52" s="27">
        <f>AB52</f>
        <v>3</v>
      </c>
      <c r="Y52" s="27"/>
      <c r="Z52" s="27"/>
      <c r="AA52" s="27"/>
      <c r="AB52" s="27">
        <f>W52</f>
        <v>3</v>
      </c>
      <c r="AC52" s="33"/>
      <c r="AD52" s="33"/>
    </row>
    <row r="53" spans="1:30">
      <c r="A53" s="31">
        <v>36</v>
      </c>
      <c r="B53" s="57" t="s">
        <v>53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33"/>
      <c r="AD53" s="33"/>
    </row>
    <row r="54" spans="1:30">
      <c r="A54" s="25">
        <v>37</v>
      </c>
      <c r="B54" s="57" t="s">
        <v>54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33"/>
      <c r="AD54" s="33"/>
    </row>
    <row r="55" spans="1:30">
      <c r="A55" s="25">
        <v>38</v>
      </c>
      <c r="B55" s="57" t="s">
        <v>55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33"/>
      <c r="AD55" s="33"/>
    </row>
    <row r="56" spans="1:30">
      <c r="A56" s="25">
        <v>39</v>
      </c>
      <c r="B56" s="57" t="s">
        <v>56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33"/>
      <c r="AD56" s="33"/>
    </row>
    <row r="57" spans="1:30">
      <c r="A57" s="25">
        <v>40</v>
      </c>
      <c r="B57" s="57" t="s">
        <v>57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33"/>
      <c r="AD57" s="33"/>
    </row>
    <row r="58" spans="1:30">
      <c r="A58" s="25">
        <v>41</v>
      </c>
      <c r="B58" s="57" t="s">
        <v>58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33"/>
      <c r="AD58" s="33"/>
    </row>
    <row r="59" spans="1:30" ht="30.6">
      <c r="A59" s="31">
        <v>42</v>
      </c>
      <c r="B59" s="57" t="s">
        <v>59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33"/>
      <c r="AD59" s="33"/>
    </row>
    <row r="60" spans="1:30" ht="20.399999999999999">
      <c r="A60" s="31">
        <v>43</v>
      </c>
      <c r="B60" s="57" t="s">
        <v>60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33"/>
      <c r="AD60" s="33"/>
    </row>
    <row r="61" spans="1:30" ht="20.399999999999999">
      <c r="A61" s="31">
        <v>44</v>
      </c>
      <c r="B61" s="57" t="s">
        <v>61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33"/>
      <c r="AD61" s="33"/>
    </row>
    <row r="62" spans="1:30" ht="20.399999999999999">
      <c r="A62" s="31">
        <v>45</v>
      </c>
      <c r="B62" s="57" t="s">
        <v>62</v>
      </c>
      <c r="C62" s="27">
        <v>5600</v>
      </c>
      <c r="D62" s="27">
        <v>50</v>
      </c>
      <c r="E62" s="27"/>
      <c r="F62" s="27"/>
      <c r="G62" s="27"/>
      <c r="H62" s="27">
        <v>50</v>
      </c>
      <c r="I62" s="27">
        <v>70</v>
      </c>
      <c r="J62" s="27"/>
      <c r="K62" s="27"/>
      <c r="L62" s="27"/>
      <c r="M62" s="27">
        <v>70</v>
      </c>
      <c r="N62" s="27">
        <f>Q62+R62</f>
        <v>24</v>
      </c>
      <c r="O62" s="27"/>
      <c r="P62" s="27"/>
      <c r="Q62" s="27">
        <v>4</v>
      </c>
      <c r="R62" s="27">
        <v>20</v>
      </c>
      <c r="S62" s="27">
        <f>V62+W62</f>
        <v>24</v>
      </c>
      <c r="T62" s="27"/>
      <c r="U62" s="27"/>
      <c r="V62" s="27">
        <v>4</v>
      </c>
      <c r="W62" s="27">
        <v>20</v>
      </c>
      <c r="X62" s="27">
        <f>S62+N62+I62+D62</f>
        <v>168</v>
      </c>
      <c r="Y62" s="27"/>
      <c r="Z62" s="27"/>
      <c r="AA62" s="27">
        <f>V62+Q62</f>
        <v>8</v>
      </c>
      <c r="AB62" s="27">
        <f>W62+R62+M62+H62</f>
        <v>160</v>
      </c>
      <c r="AC62" s="33"/>
      <c r="AD62" s="33"/>
    </row>
    <row r="63" spans="1:30" ht="20.399999999999999">
      <c r="A63" s="25">
        <v>46</v>
      </c>
      <c r="B63" s="57" t="s">
        <v>63</v>
      </c>
      <c r="C63" s="27">
        <v>800</v>
      </c>
      <c r="D63" s="27">
        <v>5</v>
      </c>
      <c r="E63" s="27"/>
      <c r="F63" s="27"/>
      <c r="G63" s="27"/>
      <c r="H63" s="27">
        <v>5</v>
      </c>
      <c r="I63" s="27">
        <v>15</v>
      </c>
      <c r="J63" s="27"/>
      <c r="K63" s="27"/>
      <c r="L63" s="27"/>
      <c r="M63" s="27">
        <v>15</v>
      </c>
      <c r="N63" s="27">
        <f>R63</f>
        <v>2</v>
      </c>
      <c r="O63" s="27"/>
      <c r="P63" s="27"/>
      <c r="Q63" s="27"/>
      <c r="R63" s="27">
        <f>10-8</f>
        <v>2</v>
      </c>
      <c r="S63" s="27">
        <f>W63</f>
        <v>2</v>
      </c>
      <c r="T63" s="27"/>
      <c r="U63" s="27"/>
      <c r="V63" s="27"/>
      <c r="W63" s="27">
        <f>10-8</f>
        <v>2</v>
      </c>
      <c r="X63" s="27">
        <f>AB63</f>
        <v>24</v>
      </c>
      <c r="Y63" s="27"/>
      <c r="Z63" s="27"/>
      <c r="AA63" s="27"/>
      <c r="AB63" s="27">
        <f>W63+R63+M63+H63</f>
        <v>24</v>
      </c>
      <c r="AC63" s="33"/>
      <c r="AD63" s="33"/>
    </row>
    <row r="64" spans="1:30" ht="20.399999999999999">
      <c r="A64" s="25">
        <v>47</v>
      </c>
      <c r="B64" s="57" t="s">
        <v>64</v>
      </c>
      <c r="C64" s="27">
        <v>380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>
        <f>R64</f>
        <v>5</v>
      </c>
      <c r="O64" s="27"/>
      <c r="P64" s="27"/>
      <c r="Q64" s="27"/>
      <c r="R64" s="27">
        <v>5</v>
      </c>
      <c r="S64" s="27">
        <f>W64</f>
        <v>6</v>
      </c>
      <c r="T64" s="27"/>
      <c r="U64" s="27"/>
      <c r="V64" s="27"/>
      <c r="W64" s="27">
        <v>6</v>
      </c>
      <c r="X64" s="27">
        <f>S64+N64</f>
        <v>11</v>
      </c>
      <c r="Y64" s="27"/>
      <c r="Z64" s="27"/>
      <c r="AA64" s="27"/>
      <c r="AB64" s="27">
        <f>W64+R64</f>
        <v>11</v>
      </c>
      <c r="AC64" s="33"/>
      <c r="AD64" s="33"/>
    </row>
    <row r="65" spans="1:30" ht="20.399999999999999">
      <c r="A65" s="25">
        <v>48</v>
      </c>
      <c r="B65" s="57" t="s">
        <v>65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33"/>
      <c r="AD65" s="33"/>
    </row>
    <row r="66" spans="1:30" ht="20.399999999999999">
      <c r="A66" s="25">
        <v>49</v>
      </c>
      <c r="B66" s="57" t="s">
        <v>66</v>
      </c>
      <c r="C66" s="27">
        <v>700</v>
      </c>
      <c r="D66" s="27"/>
      <c r="E66" s="27"/>
      <c r="F66" s="27"/>
      <c r="G66" s="27"/>
      <c r="H66" s="27"/>
      <c r="I66" s="27">
        <v>10</v>
      </c>
      <c r="J66" s="27"/>
      <c r="K66" s="27"/>
      <c r="L66" s="27"/>
      <c r="M66" s="27">
        <v>10</v>
      </c>
      <c r="N66" s="27">
        <f>R66</f>
        <v>5</v>
      </c>
      <c r="O66" s="27"/>
      <c r="P66" s="27"/>
      <c r="Q66" s="27"/>
      <c r="R66" s="27">
        <v>5</v>
      </c>
      <c r="S66" s="27">
        <f>W66</f>
        <v>6</v>
      </c>
      <c r="T66" s="27"/>
      <c r="U66" s="27"/>
      <c r="V66" s="27"/>
      <c r="W66" s="27">
        <v>6</v>
      </c>
      <c r="X66" s="27">
        <f>S66+N66+I66</f>
        <v>21</v>
      </c>
      <c r="Y66" s="27"/>
      <c r="Z66" s="27"/>
      <c r="AA66" s="27"/>
      <c r="AB66" s="27">
        <f>W66+R66+M66</f>
        <v>21</v>
      </c>
      <c r="AC66" s="33"/>
      <c r="AD66" s="33"/>
    </row>
    <row r="67" spans="1:30">
      <c r="A67" s="25">
        <v>50</v>
      </c>
      <c r="B67" s="57" t="s">
        <v>67</v>
      </c>
      <c r="C67" s="27">
        <v>280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>
        <f>R67</f>
        <v>4</v>
      </c>
      <c r="O67" s="27"/>
      <c r="P67" s="27"/>
      <c r="Q67" s="27"/>
      <c r="R67" s="27">
        <f>10-6</f>
        <v>4</v>
      </c>
      <c r="S67" s="27">
        <v>4</v>
      </c>
      <c r="T67" s="27"/>
      <c r="U67" s="27"/>
      <c r="V67" s="27"/>
      <c r="W67" s="27">
        <v>4</v>
      </c>
      <c r="X67" s="27">
        <f>AB67</f>
        <v>8</v>
      </c>
      <c r="Y67" s="27"/>
      <c r="Z67" s="27"/>
      <c r="AA67" s="27"/>
      <c r="AB67" s="27">
        <f>W67+R67</f>
        <v>8</v>
      </c>
      <c r="AC67" s="33"/>
      <c r="AD67" s="33"/>
    </row>
    <row r="68" spans="1:30" ht="20.399999999999999">
      <c r="A68" s="31">
        <v>51</v>
      </c>
      <c r="B68" s="57" t="s">
        <v>68</v>
      </c>
      <c r="C68" s="27">
        <v>4600</v>
      </c>
      <c r="D68" s="27">
        <f>H68</f>
        <v>10</v>
      </c>
      <c r="E68" s="27"/>
      <c r="F68" s="27"/>
      <c r="G68" s="27"/>
      <c r="H68" s="27">
        <v>10</v>
      </c>
      <c r="I68" s="27">
        <f>K68+M68</f>
        <v>30</v>
      </c>
      <c r="J68" s="27"/>
      <c r="K68" s="27">
        <v>5</v>
      </c>
      <c r="L68" s="27"/>
      <c r="M68" s="27">
        <v>25</v>
      </c>
      <c r="N68" s="27">
        <f>P68+R68</f>
        <v>54</v>
      </c>
      <c r="O68" s="27"/>
      <c r="P68" s="27">
        <v>15</v>
      </c>
      <c r="Q68" s="27"/>
      <c r="R68" s="27">
        <v>39</v>
      </c>
      <c r="S68" s="27">
        <f>U68+W68</f>
        <v>44</v>
      </c>
      <c r="T68" s="27"/>
      <c r="U68" s="27">
        <v>10</v>
      </c>
      <c r="V68" s="27"/>
      <c r="W68" s="27">
        <v>34</v>
      </c>
      <c r="X68" s="27">
        <f>AB68+Z68</f>
        <v>138</v>
      </c>
      <c r="Y68" s="27"/>
      <c r="Z68" s="27">
        <f>U68+P68+K68</f>
        <v>30</v>
      </c>
      <c r="AA68" s="27"/>
      <c r="AB68" s="27">
        <f>W68+R68+M68+H68</f>
        <v>108</v>
      </c>
      <c r="AC68" s="33"/>
      <c r="AD68" s="33"/>
    </row>
    <row r="69" spans="1:30">
      <c r="A69" s="31">
        <v>52</v>
      </c>
      <c r="B69" s="57" t="s">
        <v>69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33"/>
      <c r="AD69" s="33"/>
    </row>
    <row r="70" spans="1:30" ht="20.399999999999999">
      <c r="A70" s="31">
        <v>53</v>
      </c>
      <c r="B70" s="57" t="s">
        <v>70</v>
      </c>
      <c r="C70" s="27">
        <v>5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>
        <v>1</v>
      </c>
      <c r="T70" s="27"/>
      <c r="U70" s="27"/>
      <c r="V70" s="27"/>
      <c r="W70" s="27">
        <v>1</v>
      </c>
      <c r="X70" s="27">
        <v>1</v>
      </c>
      <c r="Y70" s="27"/>
      <c r="Z70" s="27"/>
      <c r="AA70" s="27"/>
      <c r="AB70" s="27">
        <v>1</v>
      </c>
      <c r="AC70" s="33"/>
      <c r="AD70" s="33"/>
    </row>
    <row r="71" spans="1:30" ht="20.399999999999999">
      <c r="A71" s="31">
        <v>54</v>
      </c>
      <c r="B71" s="57" t="s">
        <v>71</v>
      </c>
      <c r="C71" s="27">
        <v>2300</v>
      </c>
      <c r="D71" s="27"/>
      <c r="E71" s="27"/>
      <c r="F71" s="27"/>
      <c r="G71" s="27"/>
      <c r="H71" s="27"/>
      <c r="I71" s="27">
        <v>25</v>
      </c>
      <c r="J71" s="27"/>
      <c r="K71" s="27"/>
      <c r="L71" s="27"/>
      <c r="M71" s="27">
        <v>25</v>
      </c>
      <c r="N71" s="27">
        <v>25</v>
      </c>
      <c r="O71" s="27">
        <v>10</v>
      </c>
      <c r="P71" s="27"/>
      <c r="Q71" s="27"/>
      <c r="R71" s="27">
        <v>15</v>
      </c>
      <c r="S71" s="27">
        <v>15</v>
      </c>
      <c r="T71" s="27">
        <v>5</v>
      </c>
      <c r="U71" s="27"/>
      <c r="V71" s="27"/>
      <c r="W71" s="27">
        <v>10</v>
      </c>
      <c r="X71" s="27">
        <v>65</v>
      </c>
      <c r="Y71" s="27">
        <v>15</v>
      </c>
      <c r="Z71" s="27"/>
      <c r="AA71" s="27"/>
      <c r="AB71" s="27">
        <v>50</v>
      </c>
      <c r="AC71" s="33"/>
      <c r="AD71" s="33"/>
    </row>
    <row r="72" spans="1:30" ht="30.6">
      <c r="A72" s="25">
        <v>55</v>
      </c>
      <c r="B72" s="57" t="s">
        <v>72</v>
      </c>
      <c r="C72" s="27">
        <v>410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>
        <f>R72</f>
        <v>5</v>
      </c>
      <c r="O72" s="27"/>
      <c r="P72" s="27"/>
      <c r="Q72" s="27"/>
      <c r="R72" s="27">
        <v>5</v>
      </c>
      <c r="S72" s="27">
        <f>W72</f>
        <v>3</v>
      </c>
      <c r="T72" s="27"/>
      <c r="U72" s="27"/>
      <c r="V72" s="27"/>
      <c r="W72" s="27">
        <v>3</v>
      </c>
      <c r="X72" s="27">
        <f>S72+N72</f>
        <v>8</v>
      </c>
      <c r="Y72" s="27"/>
      <c r="Z72" s="27"/>
      <c r="AA72" s="27"/>
      <c r="AB72" s="27">
        <f>W72+R72</f>
        <v>8</v>
      </c>
      <c r="AC72" s="33"/>
      <c r="AD72" s="33"/>
    </row>
    <row r="73" spans="1:30" ht="20.399999999999999">
      <c r="A73" s="25">
        <v>56</v>
      </c>
      <c r="B73" s="57" t="s">
        <v>73</v>
      </c>
      <c r="C73" s="27">
        <v>4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>
        <v>1</v>
      </c>
      <c r="T73" s="27"/>
      <c r="U73" s="27"/>
      <c r="V73" s="27"/>
      <c r="W73" s="27">
        <v>1</v>
      </c>
      <c r="X73" s="27">
        <v>1</v>
      </c>
      <c r="Y73" s="27"/>
      <c r="Z73" s="27"/>
      <c r="AA73" s="27"/>
      <c r="AB73" s="27">
        <v>1</v>
      </c>
      <c r="AC73" s="33"/>
      <c r="AD73" s="33"/>
    </row>
    <row r="74" spans="1:30">
      <c r="A74" s="25">
        <v>57</v>
      </c>
      <c r="B74" s="57" t="s">
        <v>74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>
        <v>11</v>
      </c>
      <c r="T74" s="27"/>
      <c r="U74" s="27"/>
      <c r="V74" s="27"/>
      <c r="W74" s="27">
        <v>11</v>
      </c>
      <c r="X74" s="27">
        <v>11</v>
      </c>
      <c r="Y74" s="27"/>
      <c r="Z74" s="27"/>
      <c r="AA74" s="27"/>
      <c r="AB74" s="27">
        <v>11</v>
      </c>
      <c r="AC74" s="33"/>
      <c r="AD74" s="33"/>
    </row>
    <row r="75" spans="1:30" ht="20.399999999999999">
      <c r="A75" s="25">
        <v>58</v>
      </c>
      <c r="B75" s="57" t="s">
        <v>75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33"/>
      <c r="AD75" s="33"/>
    </row>
    <row r="76" spans="1:30" ht="20.399999999999999">
      <c r="A76" s="25">
        <v>59</v>
      </c>
      <c r="B76" s="57" t="s">
        <v>76</v>
      </c>
      <c r="C76" s="27">
        <v>220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33"/>
      <c r="AD76" s="33"/>
    </row>
    <row r="77" spans="1:30">
      <c r="A77" s="31">
        <v>60</v>
      </c>
      <c r="B77" s="57" t="s">
        <v>77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33"/>
      <c r="AD77" s="33"/>
    </row>
    <row r="78" spans="1:30">
      <c r="A78" s="31">
        <v>61</v>
      </c>
      <c r="B78" s="57" t="s">
        <v>78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33"/>
      <c r="AD78" s="33"/>
    </row>
    <row r="79" spans="1:30">
      <c r="A79" s="31">
        <v>62</v>
      </c>
      <c r="B79" s="57" t="s">
        <v>79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33"/>
      <c r="AD79" s="33"/>
    </row>
    <row r="80" spans="1:30" ht="20.399999999999999">
      <c r="A80" s="31">
        <v>63</v>
      </c>
      <c r="B80" s="57" t="s">
        <v>80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33"/>
      <c r="AD80" s="33"/>
    </row>
    <row r="81" spans="1:30" ht="20.399999999999999">
      <c r="A81" s="25">
        <v>64</v>
      </c>
      <c r="B81" s="57" t="s">
        <v>81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33"/>
      <c r="AD81" s="33"/>
    </row>
    <row r="82" spans="1:30">
      <c r="A82" s="25">
        <v>65</v>
      </c>
      <c r="B82" s="57" t="s">
        <v>82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33"/>
      <c r="AD82" s="33"/>
    </row>
    <row r="83" spans="1:30">
      <c r="A83" s="25">
        <v>66</v>
      </c>
      <c r="B83" s="57" t="s">
        <v>83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33"/>
      <c r="AD83" s="33"/>
    </row>
    <row r="84" spans="1:30">
      <c r="A84" s="25">
        <v>67</v>
      </c>
      <c r="B84" s="57" t="s">
        <v>84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33"/>
      <c r="AD84" s="33"/>
    </row>
    <row r="85" spans="1:30">
      <c r="A85" s="25">
        <v>68</v>
      </c>
      <c r="B85" s="57" t="s">
        <v>85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33"/>
      <c r="AD85" s="33"/>
    </row>
    <row r="86" spans="1:30">
      <c r="A86" s="31">
        <v>69</v>
      </c>
      <c r="B86" s="57" t="s">
        <v>86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33"/>
      <c r="AD86" s="33"/>
    </row>
    <row r="87" spans="1:30" ht="20.399999999999999">
      <c r="A87" s="31">
        <v>70</v>
      </c>
      <c r="B87" s="57" t="s">
        <v>87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33"/>
      <c r="AD87" s="33"/>
    </row>
    <row r="88" spans="1:30">
      <c r="A88" s="31">
        <v>71</v>
      </c>
      <c r="B88" s="57" t="s">
        <v>88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33"/>
      <c r="AD88" s="33"/>
    </row>
    <row r="89" spans="1:30" ht="40.799999999999997">
      <c r="A89" s="31">
        <v>72</v>
      </c>
      <c r="B89" s="57" t="s">
        <v>89</v>
      </c>
      <c r="C89" s="27">
        <v>30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>
        <v>2</v>
      </c>
      <c r="T89" s="27"/>
      <c r="U89" s="27"/>
      <c r="V89" s="27"/>
      <c r="W89" s="27">
        <v>2</v>
      </c>
      <c r="X89" s="27">
        <v>2</v>
      </c>
      <c r="Y89" s="27"/>
      <c r="Z89" s="27"/>
      <c r="AA89" s="27"/>
      <c r="AB89" s="27">
        <v>2</v>
      </c>
      <c r="AC89" s="33"/>
      <c r="AD89" s="33"/>
    </row>
    <row r="90" spans="1:30" ht="30.6">
      <c r="A90" s="25">
        <v>73</v>
      </c>
      <c r="B90" s="57" t="s">
        <v>90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D90" s="33"/>
    </row>
    <row r="91" spans="1:30">
      <c r="A91" s="25">
        <v>74</v>
      </c>
      <c r="B91" s="57" t="s">
        <v>91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D91" s="33"/>
    </row>
    <row r="92" spans="1:30">
      <c r="A92" s="25">
        <v>75</v>
      </c>
      <c r="B92" s="57" t="s">
        <v>92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D92" s="33"/>
    </row>
    <row r="93" spans="1:30">
      <c r="A93" s="25">
        <v>76</v>
      </c>
      <c r="B93" s="57" t="s">
        <v>93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D93" s="33"/>
    </row>
    <row r="94" spans="1:30">
      <c r="A94" s="25">
        <v>77</v>
      </c>
      <c r="B94" s="57" t="s">
        <v>94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D94" s="33"/>
    </row>
    <row r="95" spans="1:30">
      <c r="A95" s="31">
        <v>78</v>
      </c>
      <c r="B95" s="57" t="s">
        <v>95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D95" s="33"/>
    </row>
    <row r="96" spans="1:30">
      <c r="A96" s="31">
        <v>79</v>
      </c>
      <c r="B96" s="57" t="s">
        <v>96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D96" s="33"/>
    </row>
    <row r="97" spans="1:30" ht="20.399999999999999">
      <c r="A97" s="31">
        <v>80</v>
      </c>
      <c r="B97" s="57" t="s">
        <v>97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D97" s="33"/>
    </row>
    <row r="98" spans="1:30">
      <c r="A98" s="31">
        <v>81</v>
      </c>
      <c r="B98" s="57" t="s">
        <v>98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D98" s="33"/>
    </row>
    <row r="99" spans="1:30">
      <c r="A99" s="25">
        <v>82</v>
      </c>
      <c r="B99" s="57" t="s">
        <v>99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D99" s="33"/>
    </row>
    <row r="100" spans="1:30">
      <c r="A100" s="25">
        <v>83</v>
      </c>
      <c r="B100" s="57" t="s">
        <v>100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D100" s="33"/>
    </row>
    <row r="101" spans="1:30">
      <c r="A101" s="25">
        <v>84</v>
      </c>
      <c r="B101" s="57" t="s">
        <v>101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D101" s="33"/>
    </row>
    <row r="102" spans="1:30">
      <c r="A102" s="25">
        <v>85</v>
      </c>
      <c r="B102" s="57" t="s">
        <v>102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D102" s="33"/>
    </row>
    <row r="103" spans="1:30">
      <c r="A103" s="25">
        <v>86</v>
      </c>
      <c r="B103" s="57" t="s">
        <v>103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D103" s="33"/>
    </row>
    <row r="104" spans="1:30">
      <c r="A104" s="31">
        <v>87</v>
      </c>
      <c r="B104" s="57" t="s">
        <v>104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D104" s="33"/>
    </row>
    <row r="105" spans="1:30">
      <c r="A105" s="31">
        <v>88</v>
      </c>
      <c r="B105" s="57" t="s">
        <v>105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D105" s="33"/>
    </row>
    <row r="106" spans="1:30">
      <c r="A106" s="31">
        <v>89</v>
      </c>
      <c r="B106" s="57" t="s">
        <v>106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D106" s="33"/>
    </row>
    <row r="107" spans="1:30">
      <c r="A107" s="31">
        <v>90</v>
      </c>
      <c r="B107" s="57" t="s">
        <v>107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D107" s="33"/>
    </row>
    <row r="108" spans="1:30" ht="20.399999999999999">
      <c r="A108" s="25">
        <v>91</v>
      </c>
      <c r="B108" s="57" t="s">
        <v>108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D108" s="33"/>
    </row>
    <row r="109" spans="1:30" ht="20.399999999999999">
      <c r="A109" s="25">
        <v>92</v>
      </c>
      <c r="B109" s="57" t="s">
        <v>109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D109" s="33"/>
    </row>
    <row r="110" spans="1:30" ht="20.399999999999999">
      <c r="A110" s="25">
        <v>93</v>
      </c>
      <c r="B110" s="57" t="s">
        <v>110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D110" s="33"/>
    </row>
    <row r="111" spans="1:30">
      <c r="A111" s="25">
        <v>94</v>
      </c>
      <c r="B111" s="57" t="s">
        <v>111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D111" s="33"/>
    </row>
    <row r="112" spans="1:30" ht="30.6">
      <c r="A112" s="25">
        <v>95</v>
      </c>
      <c r="B112" s="57" t="s">
        <v>112</v>
      </c>
      <c r="C112" s="34">
        <f>SUM(C19:C111)</f>
        <v>42223</v>
      </c>
      <c r="D112" s="34">
        <f>SUM(D19:D111)</f>
        <v>435</v>
      </c>
      <c r="E112" s="34">
        <f>SUM(E19:E111)</f>
        <v>350</v>
      </c>
      <c r="F112" s="34"/>
      <c r="G112" s="34"/>
      <c r="H112" s="34">
        <f>SUM(H19:H111)</f>
        <v>85</v>
      </c>
      <c r="I112" s="34">
        <f>SUM(I19:I111)</f>
        <v>829</v>
      </c>
      <c r="J112" s="34">
        <f>SUM(J19:J111)</f>
        <v>450</v>
      </c>
      <c r="K112" s="34">
        <f>SUM(K19:K111)</f>
        <v>40</v>
      </c>
      <c r="L112" s="34">
        <v>0</v>
      </c>
      <c r="M112" s="34">
        <f>SUM(M18:M111)</f>
        <v>339</v>
      </c>
      <c r="N112" s="34">
        <f>SUM(N19:N111)</f>
        <v>645</v>
      </c>
      <c r="O112" s="34">
        <f>SUM(O19:O111)</f>
        <v>350</v>
      </c>
      <c r="P112" s="34">
        <f>SUM(P19:P111)</f>
        <v>75</v>
      </c>
      <c r="Q112" s="34">
        <f>SUM(Q19:Q111)</f>
        <v>14</v>
      </c>
      <c r="R112" s="34">
        <f>SUM(R20:R111)</f>
        <v>216</v>
      </c>
      <c r="S112" s="34">
        <f t="shared" ref="S112:AA112" si="0">SUM(S19:S111)</f>
        <v>650</v>
      </c>
      <c r="T112" s="34">
        <f t="shared" si="0"/>
        <v>345</v>
      </c>
      <c r="U112" s="34">
        <f t="shared" si="0"/>
        <v>45</v>
      </c>
      <c r="V112" s="34">
        <f t="shared" si="0"/>
        <v>14</v>
      </c>
      <c r="W112" s="34">
        <f t="shared" si="0"/>
        <v>236</v>
      </c>
      <c r="X112" s="34">
        <f t="shared" si="0"/>
        <v>2558.6</v>
      </c>
      <c r="Y112" s="34">
        <f t="shared" si="0"/>
        <v>1495</v>
      </c>
      <c r="Z112" s="34">
        <f t="shared" si="0"/>
        <v>160</v>
      </c>
      <c r="AA112" s="34">
        <f t="shared" si="0"/>
        <v>28</v>
      </c>
      <c r="AB112" s="34">
        <f>SUM(AB18:AB111)</f>
        <v>876</v>
      </c>
      <c r="AD112" s="35"/>
    </row>
    <row r="114" spans="2:28">
      <c r="B114" s="94" t="s">
        <v>130</v>
      </c>
      <c r="C114" s="94"/>
      <c r="D114" s="94"/>
      <c r="E114" s="94"/>
      <c r="F114" s="94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2:28" ht="17.25" customHeight="1">
      <c r="B115" s="94" t="s">
        <v>131</v>
      </c>
      <c r="C115" s="94"/>
      <c r="D115" s="94"/>
      <c r="E115" s="94"/>
      <c r="F115" s="94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2:28" ht="18.75" customHeight="1">
      <c r="B116" s="7" t="s">
        <v>142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2:28" ht="20.25" customHeight="1">
      <c r="B117" s="7" t="s">
        <v>113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</sheetData>
  <mergeCells count="16">
    <mergeCell ref="A3:B3"/>
    <mergeCell ref="B114:F114"/>
    <mergeCell ref="B115:F115"/>
    <mergeCell ref="E16:H16"/>
    <mergeCell ref="J16:M16"/>
    <mergeCell ref="O16:R16"/>
    <mergeCell ref="T16:W16"/>
    <mergeCell ref="Y16:AB16"/>
    <mergeCell ref="A10:AB10"/>
    <mergeCell ref="B11:H11"/>
    <mergeCell ref="A13:H13"/>
    <mergeCell ref="D15:H15"/>
    <mergeCell ref="I15:M15"/>
    <mergeCell ref="N15:R15"/>
    <mergeCell ref="S15:W15"/>
    <mergeCell ref="X15:AB15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AG115"/>
  <sheetViews>
    <sheetView workbookViewId="0">
      <selection activeCell="A10" sqref="A10:AB10"/>
    </sheetView>
  </sheetViews>
  <sheetFormatPr defaultColWidth="8.88671875" defaultRowHeight="13.8"/>
  <cols>
    <col min="1" max="1" width="4.33203125" style="7" customWidth="1"/>
    <col min="2" max="2" width="26" style="8" customWidth="1"/>
    <col min="3" max="3" width="11.5546875" style="44" customWidth="1"/>
    <col min="4" max="28" width="7.33203125" style="44" customWidth="1"/>
    <col min="29" max="16384" width="8.88671875" style="7"/>
  </cols>
  <sheetData>
    <row r="2" spans="1:33" s="10" customFormat="1" ht="15.6">
      <c r="A2" s="10" t="s">
        <v>2</v>
      </c>
      <c r="B2" s="8"/>
      <c r="C2" s="40"/>
      <c r="D2" s="41"/>
      <c r="E2" s="41"/>
      <c r="F2" s="40"/>
      <c r="G2" s="41"/>
      <c r="H2" s="40"/>
      <c r="I2" s="64"/>
      <c r="J2" s="64"/>
      <c r="K2" s="64"/>
      <c r="L2" s="97" t="s">
        <v>7</v>
      </c>
      <c r="M2" s="97"/>
      <c r="N2" s="97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33" s="10" customFormat="1" ht="15.6">
      <c r="A3" s="10" t="s">
        <v>148</v>
      </c>
      <c r="B3" s="8"/>
      <c r="C3" s="40"/>
      <c r="D3" s="41"/>
      <c r="E3" s="41"/>
      <c r="F3" s="40"/>
      <c r="G3" s="41"/>
      <c r="H3" s="40"/>
      <c r="I3" s="64"/>
      <c r="J3" s="64"/>
      <c r="K3" s="66">
        <v>25</v>
      </c>
      <c r="L3" s="66">
        <v>6</v>
      </c>
      <c r="M3" s="66">
        <v>2021</v>
      </c>
      <c r="N3" s="66"/>
      <c r="O3" s="66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33" s="10" customFormat="1" ht="15.6">
      <c r="A4" s="10" t="s">
        <v>8</v>
      </c>
      <c r="B4" s="8"/>
      <c r="C4" s="40"/>
      <c r="D4" s="41"/>
      <c r="E4" s="41"/>
      <c r="F4" s="40"/>
      <c r="G4" s="41"/>
      <c r="H4" s="40"/>
      <c r="I4" s="64"/>
      <c r="J4" s="64"/>
      <c r="K4" s="95" t="s">
        <v>137</v>
      </c>
      <c r="L4" s="95"/>
      <c r="M4" s="95"/>
      <c r="N4" s="95"/>
      <c r="O4" s="95"/>
      <c r="P4" s="95"/>
      <c r="Q4" s="95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33" s="10" customFormat="1" ht="15.6">
      <c r="A5" s="10" t="s">
        <v>3</v>
      </c>
      <c r="B5" s="8"/>
      <c r="C5" s="40"/>
      <c r="D5" s="41"/>
      <c r="E5" s="41"/>
      <c r="F5" s="40"/>
      <c r="G5" s="41"/>
      <c r="H5" s="40"/>
      <c r="I5" s="64"/>
      <c r="J5" s="64"/>
      <c r="K5" s="96" t="s">
        <v>3</v>
      </c>
      <c r="L5" s="96"/>
      <c r="M5" s="96"/>
      <c r="N5" s="96"/>
      <c r="O5" s="96"/>
      <c r="P5" s="96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1:33" s="10" customFormat="1" ht="15.6">
      <c r="A6" s="10" t="s">
        <v>4</v>
      </c>
      <c r="B6" s="8"/>
      <c r="C6" s="40"/>
      <c r="D6" s="41"/>
      <c r="E6" s="41"/>
      <c r="F6" s="40"/>
      <c r="G6" s="41"/>
      <c r="H6" s="40"/>
      <c r="I6" s="64"/>
      <c r="J6" s="64"/>
      <c r="K6" s="64"/>
      <c r="L6" s="65" t="s">
        <v>4</v>
      </c>
      <c r="M6" s="65"/>
      <c r="N6" s="65"/>
      <c r="O6" s="65"/>
      <c r="P6" s="65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33" s="10" customFormat="1" ht="15.6">
      <c r="A7" s="10" t="s">
        <v>5</v>
      </c>
      <c r="B7" s="8"/>
      <c r="C7" s="40"/>
      <c r="D7" s="41"/>
      <c r="E7" s="41"/>
      <c r="F7" s="40"/>
      <c r="G7" s="41"/>
      <c r="H7" s="40"/>
      <c r="I7" s="64"/>
      <c r="J7" s="64"/>
      <c r="K7" s="64"/>
      <c r="L7" s="65" t="s">
        <v>5</v>
      </c>
      <c r="M7" s="65"/>
      <c r="N7" s="65"/>
      <c r="O7" s="65"/>
      <c r="P7" s="65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33" s="10" customFormat="1" ht="15.6">
      <c r="A8" s="10" t="s">
        <v>6</v>
      </c>
      <c r="B8" s="8"/>
      <c r="C8" s="40"/>
      <c r="D8" s="41"/>
      <c r="E8" s="41"/>
      <c r="F8" s="40"/>
      <c r="G8" s="41"/>
      <c r="H8" s="40"/>
      <c r="I8" s="64"/>
      <c r="J8" s="64"/>
      <c r="K8" s="64"/>
      <c r="L8" s="65" t="s">
        <v>17</v>
      </c>
      <c r="M8" s="65"/>
      <c r="N8" s="65"/>
      <c r="O8" s="65"/>
      <c r="P8" s="65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D8" s="42"/>
      <c r="AE8" s="43"/>
    </row>
    <row r="9" spans="1:33" s="10" customFormat="1" ht="15.6">
      <c r="B9" s="8"/>
      <c r="C9" s="40"/>
      <c r="D9" s="41"/>
      <c r="E9" s="41"/>
      <c r="F9" s="40"/>
      <c r="G9" s="41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33" s="15" customFormat="1" ht="47.1" customHeight="1">
      <c r="A10" s="86" t="s">
        <v>132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33" ht="8.25" customHeight="1">
      <c r="A11" s="10"/>
      <c r="B11" s="88"/>
      <c r="C11" s="88"/>
      <c r="D11" s="88"/>
      <c r="E11" s="88"/>
      <c r="F11" s="88"/>
      <c r="G11" s="88"/>
      <c r="AG11" s="45"/>
    </row>
    <row r="12" spans="1:33" s="15" customFormat="1" hidden="1">
      <c r="A12" s="7"/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33" s="15" customFormat="1" ht="99.75" customHeight="1">
      <c r="A13" s="20" t="s">
        <v>0</v>
      </c>
      <c r="B13" s="39" t="s">
        <v>1</v>
      </c>
      <c r="C13" s="39" t="s">
        <v>16</v>
      </c>
      <c r="D13" s="92" t="s">
        <v>12</v>
      </c>
      <c r="E13" s="92"/>
      <c r="F13" s="102"/>
      <c r="G13" s="102"/>
      <c r="H13" s="102"/>
      <c r="I13" s="92" t="s">
        <v>13</v>
      </c>
      <c r="J13" s="102"/>
      <c r="K13" s="102"/>
      <c r="L13" s="102"/>
      <c r="M13" s="102"/>
      <c r="N13" s="92" t="s">
        <v>14</v>
      </c>
      <c r="O13" s="102"/>
      <c r="P13" s="102"/>
      <c r="Q13" s="102"/>
      <c r="R13" s="102"/>
      <c r="S13" s="92" t="s">
        <v>15</v>
      </c>
      <c r="T13" s="102"/>
      <c r="U13" s="102"/>
      <c r="V13" s="102"/>
      <c r="W13" s="102"/>
      <c r="X13" s="92" t="s">
        <v>116</v>
      </c>
      <c r="Y13" s="102"/>
      <c r="Z13" s="102"/>
      <c r="AA13" s="102"/>
      <c r="AB13" s="102"/>
    </row>
    <row r="14" spans="1:33" s="15" customFormat="1" ht="21.45" customHeight="1">
      <c r="A14" s="20"/>
      <c r="B14" s="21"/>
      <c r="C14" s="39"/>
      <c r="D14" s="39"/>
      <c r="E14" s="98" t="s">
        <v>115</v>
      </c>
      <c r="F14" s="99"/>
      <c r="G14" s="99"/>
      <c r="H14" s="100"/>
      <c r="I14" s="39"/>
      <c r="J14" s="98" t="s">
        <v>115</v>
      </c>
      <c r="K14" s="99"/>
      <c r="L14" s="99"/>
      <c r="M14" s="100"/>
      <c r="N14" s="39"/>
      <c r="O14" s="98" t="s">
        <v>115</v>
      </c>
      <c r="P14" s="99"/>
      <c r="Q14" s="99"/>
      <c r="R14" s="100"/>
      <c r="S14" s="39"/>
      <c r="T14" s="98" t="s">
        <v>115</v>
      </c>
      <c r="U14" s="99"/>
      <c r="V14" s="99"/>
      <c r="W14" s="100"/>
      <c r="X14" s="39"/>
      <c r="Y14" s="98" t="s">
        <v>115</v>
      </c>
      <c r="Z14" s="99"/>
      <c r="AA14" s="99"/>
      <c r="AB14" s="100"/>
    </row>
    <row r="15" spans="1:33" s="49" customFormat="1" ht="81.900000000000006" customHeight="1">
      <c r="A15" s="46"/>
      <c r="B15" s="47"/>
      <c r="C15" s="24"/>
      <c r="D15" s="24" t="s">
        <v>11</v>
      </c>
      <c r="E15" s="24" t="s">
        <v>122</v>
      </c>
      <c r="F15" s="48" t="s">
        <v>123</v>
      </c>
      <c r="G15" s="24" t="s">
        <v>124</v>
      </c>
      <c r="H15" s="24" t="s">
        <v>125</v>
      </c>
      <c r="I15" s="24" t="s">
        <v>11</v>
      </c>
      <c r="J15" s="24" t="s">
        <v>122</v>
      </c>
      <c r="K15" s="48" t="s">
        <v>123</v>
      </c>
      <c r="L15" s="24" t="s">
        <v>124</v>
      </c>
      <c r="M15" s="24" t="s">
        <v>125</v>
      </c>
      <c r="N15" s="24" t="s">
        <v>11</v>
      </c>
      <c r="O15" s="24" t="s">
        <v>122</v>
      </c>
      <c r="P15" s="48" t="s">
        <v>123</v>
      </c>
      <c r="Q15" s="24" t="s">
        <v>124</v>
      </c>
      <c r="R15" s="24" t="s">
        <v>125</v>
      </c>
      <c r="S15" s="24" t="s">
        <v>11</v>
      </c>
      <c r="T15" s="24" t="s">
        <v>122</v>
      </c>
      <c r="U15" s="48" t="s">
        <v>123</v>
      </c>
      <c r="V15" s="24" t="s">
        <v>124</v>
      </c>
      <c r="W15" s="24" t="s">
        <v>125</v>
      </c>
      <c r="X15" s="24" t="s">
        <v>11</v>
      </c>
      <c r="Y15" s="24" t="s">
        <v>122</v>
      </c>
      <c r="Z15" s="48" t="s">
        <v>123</v>
      </c>
      <c r="AA15" s="24" t="s">
        <v>124</v>
      </c>
      <c r="AB15" s="24" t="s">
        <v>125</v>
      </c>
      <c r="AC15" s="82"/>
    </row>
    <row r="16" spans="1:33" s="15" customFormat="1" ht="23.25" customHeight="1">
      <c r="A16" s="25">
        <v>1</v>
      </c>
      <c r="B16" s="47" t="s">
        <v>18</v>
      </c>
      <c r="C16" s="39">
        <v>830</v>
      </c>
      <c r="D16" s="39"/>
      <c r="E16" s="39"/>
      <c r="F16" s="39"/>
      <c r="G16" s="39"/>
      <c r="H16" s="27"/>
      <c r="I16" s="27"/>
      <c r="J16" s="27"/>
      <c r="K16" s="27"/>
      <c r="L16" s="27"/>
      <c r="M16" s="27"/>
      <c r="N16" s="27">
        <f>R16</f>
        <v>2</v>
      </c>
      <c r="O16" s="27"/>
      <c r="P16" s="27"/>
      <c r="Q16" s="27"/>
      <c r="R16" s="27">
        <v>2</v>
      </c>
      <c r="S16" s="27"/>
      <c r="T16" s="27"/>
      <c r="U16" s="27"/>
      <c r="V16" s="27"/>
      <c r="W16" s="27"/>
      <c r="X16" s="27">
        <f>AB16</f>
        <v>2</v>
      </c>
      <c r="Y16" s="27"/>
      <c r="Z16" s="27"/>
      <c r="AA16" s="27"/>
      <c r="AB16" s="27">
        <f>R16</f>
        <v>2</v>
      </c>
      <c r="AC16" s="50"/>
      <c r="AD16" s="50"/>
      <c r="AE16" s="50"/>
    </row>
    <row r="17" spans="1:31" s="15" customFormat="1" ht="23.25" customHeight="1">
      <c r="A17" s="25">
        <v>2</v>
      </c>
      <c r="B17" s="51" t="s">
        <v>19</v>
      </c>
      <c r="C17" s="39">
        <v>34000</v>
      </c>
      <c r="D17" s="39">
        <f>H17</f>
        <v>15</v>
      </c>
      <c r="E17" s="39"/>
      <c r="F17" s="39"/>
      <c r="G17" s="39"/>
      <c r="H17" s="27">
        <v>15</v>
      </c>
      <c r="I17" s="27">
        <f>M17</f>
        <v>20</v>
      </c>
      <c r="J17" s="27"/>
      <c r="K17" s="27"/>
      <c r="L17" s="27"/>
      <c r="M17" s="27">
        <v>20</v>
      </c>
      <c r="N17" s="27">
        <f>R17</f>
        <v>16</v>
      </c>
      <c r="O17" s="27"/>
      <c r="P17" s="27"/>
      <c r="Q17" s="27"/>
      <c r="R17" s="27">
        <v>16</v>
      </c>
      <c r="S17" s="27">
        <f>W17</f>
        <v>17</v>
      </c>
      <c r="T17" s="27"/>
      <c r="U17" s="27"/>
      <c r="V17" s="27"/>
      <c r="W17" s="27">
        <v>17</v>
      </c>
      <c r="X17" s="27">
        <f>AB17</f>
        <v>68</v>
      </c>
      <c r="Y17" s="27"/>
      <c r="Z17" s="27"/>
      <c r="AA17" s="27"/>
      <c r="AB17" s="27">
        <f>W17+R17+M17+H17</f>
        <v>68</v>
      </c>
      <c r="AC17" s="50"/>
      <c r="AD17" s="50"/>
      <c r="AE17" s="50"/>
    </row>
    <row r="18" spans="1:31" s="15" customFormat="1" ht="23.25" customHeight="1">
      <c r="A18" s="25">
        <v>3</v>
      </c>
      <c r="B18" s="51" t="s">
        <v>20</v>
      </c>
      <c r="C18" s="39">
        <v>22900</v>
      </c>
      <c r="D18" s="39">
        <f>H18</f>
        <v>0</v>
      </c>
      <c r="E18" s="39"/>
      <c r="F18" s="39"/>
      <c r="G18" s="39"/>
      <c r="H18" s="27"/>
      <c r="I18" s="27">
        <f>K18+M18</f>
        <v>13</v>
      </c>
      <c r="J18" s="27"/>
      <c r="K18" s="27">
        <v>10</v>
      </c>
      <c r="L18" s="27"/>
      <c r="M18" s="27">
        <v>3</v>
      </c>
      <c r="N18" s="27">
        <f>P18+R18</f>
        <v>20</v>
      </c>
      <c r="O18" s="27"/>
      <c r="P18" s="27">
        <v>20</v>
      </c>
      <c r="Q18" s="27"/>
      <c r="R18" s="27"/>
      <c r="S18" s="27">
        <f>U18+W18</f>
        <v>13</v>
      </c>
      <c r="T18" s="27"/>
      <c r="U18" s="27">
        <v>10</v>
      </c>
      <c r="V18" s="27"/>
      <c r="W18" s="27">
        <v>3</v>
      </c>
      <c r="X18" s="27">
        <f>Z18+AB18</f>
        <v>46</v>
      </c>
      <c r="Y18" s="27"/>
      <c r="Z18" s="27">
        <f>F18+K18+P18+U18</f>
        <v>40</v>
      </c>
      <c r="AA18" s="27"/>
      <c r="AB18" s="27">
        <f>H18+M18+R18+W18</f>
        <v>6</v>
      </c>
      <c r="AC18" s="50"/>
      <c r="AD18" s="50"/>
      <c r="AE18" s="50"/>
    </row>
    <row r="19" spans="1:31" s="15" customFormat="1" ht="23.25" customHeight="1">
      <c r="A19" s="25">
        <v>4</v>
      </c>
      <c r="B19" s="47" t="s">
        <v>21</v>
      </c>
      <c r="C19" s="39">
        <v>16500</v>
      </c>
      <c r="D19" s="39"/>
      <c r="E19" s="39"/>
      <c r="F19" s="39"/>
      <c r="G19" s="39"/>
      <c r="H19" s="27"/>
      <c r="I19" s="27">
        <f>M19</f>
        <v>10</v>
      </c>
      <c r="J19" s="27"/>
      <c r="K19" s="27"/>
      <c r="L19" s="27"/>
      <c r="M19" s="27">
        <v>10</v>
      </c>
      <c r="N19" s="27">
        <f>R19</f>
        <v>10</v>
      </c>
      <c r="O19" s="27"/>
      <c r="P19" s="27"/>
      <c r="Q19" s="27"/>
      <c r="R19" s="27">
        <v>10</v>
      </c>
      <c r="S19" s="27">
        <f>W19</f>
        <v>13</v>
      </c>
      <c r="T19" s="27"/>
      <c r="U19" s="27"/>
      <c r="V19" s="27"/>
      <c r="W19" s="27">
        <v>13</v>
      </c>
      <c r="X19" s="27">
        <f>AB19</f>
        <v>33</v>
      </c>
      <c r="Y19" s="27"/>
      <c r="Z19" s="27"/>
      <c r="AA19" s="27"/>
      <c r="AB19" s="27">
        <f>W19+R19+M19</f>
        <v>33</v>
      </c>
      <c r="AC19" s="50"/>
      <c r="AD19" s="50"/>
      <c r="AE19" s="50"/>
    </row>
    <row r="20" spans="1:31" s="15" customFormat="1" ht="23.25" customHeight="1">
      <c r="A20" s="25">
        <v>5</v>
      </c>
      <c r="B20" s="51" t="s">
        <v>22</v>
      </c>
      <c r="C20" s="39">
        <v>16200</v>
      </c>
      <c r="D20" s="39">
        <f>G20</f>
        <v>2</v>
      </c>
      <c r="E20" s="39"/>
      <c r="F20" s="39"/>
      <c r="G20" s="39">
        <v>2</v>
      </c>
      <c r="H20" s="27"/>
      <c r="I20" s="27">
        <f>L20</f>
        <v>10</v>
      </c>
      <c r="J20" s="27"/>
      <c r="K20" s="27"/>
      <c r="L20" s="27">
        <v>10</v>
      </c>
      <c r="M20" s="27"/>
      <c r="N20" s="27">
        <f>Q20</f>
        <v>10</v>
      </c>
      <c r="O20" s="27"/>
      <c r="P20" s="27"/>
      <c r="Q20" s="27">
        <v>10</v>
      </c>
      <c r="R20" s="27"/>
      <c r="S20" s="27">
        <f>V20</f>
        <v>10</v>
      </c>
      <c r="T20" s="27"/>
      <c r="U20" s="27"/>
      <c r="V20" s="27">
        <v>10</v>
      </c>
      <c r="W20" s="27"/>
      <c r="X20" s="27">
        <f>AA20</f>
        <v>32</v>
      </c>
      <c r="Y20" s="27"/>
      <c r="Z20" s="27"/>
      <c r="AA20" s="27">
        <f>G20+L20+Q20+V20</f>
        <v>32</v>
      </c>
      <c r="AB20" s="27"/>
      <c r="AC20" s="50"/>
      <c r="AD20" s="50"/>
      <c r="AE20" s="50"/>
    </row>
    <row r="21" spans="1:31" ht="29.25" customHeight="1">
      <c r="A21" s="31">
        <v>6</v>
      </c>
      <c r="B21" s="47" t="s">
        <v>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D21" s="50"/>
      <c r="AE21" s="53"/>
    </row>
    <row r="22" spans="1:31" ht="28.5" customHeight="1">
      <c r="A22" s="31">
        <v>7</v>
      </c>
      <c r="B22" s="51" t="s">
        <v>24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3"/>
      <c r="AD22" s="50"/>
      <c r="AE22" s="53"/>
    </row>
    <row r="23" spans="1:31" ht="27.75" customHeight="1">
      <c r="A23" s="31">
        <v>8</v>
      </c>
      <c r="B23" s="47" t="s">
        <v>25</v>
      </c>
      <c r="C23" s="27">
        <v>2690</v>
      </c>
      <c r="D23" s="27">
        <f>H23</f>
        <v>0</v>
      </c>
      <c r="E23" s="27"/>
      <c r="F23" s="27"/>
      <c r="G23" s="27"/>
      <c r="H23" s="27"/>
      <c r="I23" s="27"/>
      <c r="J23" s="27"/>
      <c r="K23" s="27"/>
      <c r="L23" s="27"/>
      <c r="M23" s="27"/>
      <c r="N23" s="27">
        <f>R23</f>
        <v>2</v>
      </c>
      <c r="O23" s="27"/>
      <c r="P23" s="27"/>
      <c r="Q23" s="27"/>
      <c r="R23" s="27">
        <v>2</v>
      </c>
      <c r="S23" s="27">
        <f>W23</f>
        <v>3</v>
      </c>
      <c r="T23" s="27"/>
      <c r="U23" s="27"/>
      <c r="V23" s="27"/>
      <c r="W23" s="27">
        <v>3</v>
      </c>
      <c r="X23" s="27">
        <f>AB23</f>
        <v>5</v>
      </c>
      <c r="Y23" s="27"/>
      <c r="Z23" s="27"/>
      <c r="AA23" s="27"/>
      <c r="AB23" s="27">
        <f>H23+M23+R23+W23</f>
        <v>5</v>
      </c>
      <c r="AC23" s="50"/>
      <c r="AD23" s="50"/>
      <c r="AE23" s="53"/>
    </row>
    <row r="24" spans="1:31" ht="30" customHeight="1">
      <c r="A24" s="31">
        <v>9</v>
      </c>
      <c r="B24" s="47" t="s">
        <v>26</v>
      </c>
      <c r="C24" s="27">
        <v>3020</v>
      </c>
      <c r="D24" s="27">
        <f>H24</f>
        <v>0</v>
      </c>
      <c r="E24" s="27"/>
      <c r="F24" s="27"/>
      <c r="G24" s="27"/>
      <c r="H24" s="27"/>
      <c r="I24" s="27">
        <f>M24</f>
        <v>0</v>
      </c>
      <c r="J24" s="27"/>
      <c r="K24" s="27"/>
      <c r="L24" s="27"/>
      <c r="M24" s="27"/>
      <c r="N24" s="27">
        <f>R24</f>
        <v>3</v>
      </c>
      <c r="O24" s="27"/>
      <c r="P24" s="27"/>
      <c r="Q24" s="27"/>
      <c r="R24" s="27">
        <v>3</v>
      </c>
      <c r="S24" s="27"/>
      <c r="T24" s="27"/>
      <c r="U24" s="27"/>
      <c r="V24" s="27"/>
      <c r="W24" s="27">
        <v>3</v>
      </c>
      <c r="X24" s="27">
        <f>AB24</f>
        <v>6</v>
      </c>
      <c r="Y24" s="27"/>
      <c r="Z24" s="27"/>
      <c r="AA24" s="27"/>
      <c r="AB24" s="27">
        <f>W24+R24+M24+H24</f>
        <v>6</v>
      </c>
      <c r="AC24" s="50"/>
      <c r="AD24" s="50"/>
      <c r="AE24" s="53"/>
    </row>
    <row r="25" spans="1:31" ht="33" customHeight="1">
      <c r="A25" s="25">
        <v>10</v>
      </c>
      <c r="B25" s="47" t="s">
        <v>27</v>
      </c>
      <c r="C25" s="27">
        <v>900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>
        <f>W25</f>
        <v>2</v>
      </c>
      <c r="T25" s="27"/>
      <c r="U25" s="27"/>
      <c r="V25" s="27"/>
      <c r="W25" s="27">
        <v>2</v>
      </c>
      <c r="X25" s="27">
        <f>AB25</f>
        <v>2</v>
      </c>
      <c r="Y25" s="27"/>
      <c r="Z25" s="27"/>
      <c r="AA25" s="27"/>
      <c r="AB25" s="27">
        <f>W25+R25+M25+H25</f>
        <v>2</v>
      </c>
      <c r="AC25" s="53"/>
      <c r="AD25" s="50"/>
      <c r="AE25" s="53"/>
    </row>
    <row r="26" spans="1:31" ht="30" customHeight="1">
      <c r="A26" s="25">
        <v>11</v>
      </c>
      <c r="B26" s="47" t="s">
        <v>28</v>
      </c>
      <c r="C26" s="27">
        <v>9850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>
        <f>R26</f>
        <v>10</v>
      </c>
      <c r="O26" s="27"/>
      <c r="P26" s="27"/>
      <c r="Q26" s="27"/>
      <c r="R26" s="27">
        <v>10</v>
      </c>
      <c r="S26" s="27">
        <f>W26</f>
        <v>10</v>
      </c>
      <c r="T26" s="27"/>
      <c r="U26" s="27"/>
      <c r="V26" s="27"/>
      <c r="W26" s="27">
        <v>10</v>
      </c>
      <c r="X26" s="27">
        <f>AB26</f>
        <v>20</v>
      </c>
      <c r="Y26" s="27"/>
      <c r="Z26" s="27"/>
      <c r="AA26" s="27"/>
      <c r="AB26" s="27">
        <f>S26+N26</f>
        <v>20</v>
      </c>
      <c r="AC26" s="53"/>
      <c r="AD26" s="50"/>
      <c r="AE26" s="53"/>
    </row>
    <row r="27" spans="1:31" ht="23.25" customHeight="1">
      <c r="A27" s="25">
        <v>12</v>
      </c>
      <c r="B27" s="47" t="s">
        <v>29</v>
      </c>
      <c r="C27" s="27">
        <v>1850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>
        <f>P27</f>
        <v>4</v>
      </c>
      <c r="O27" s="27"/>
      <c r="P27" s="27">
        <v>4</v>
      </c>
      <c r="Q27" s="27"/>
      <c r="R27" s="27"/>
      <c r="S27" s="27"/>
      <c r="T27" s="27"/>
      <c r="U27" s="27"/>
      <c r="V27" s="27"/>
      <c r="W27" s="27"/>
      <c r="X27" s="27">
        <f>Z27</f>
        <v>4</v>
      </c>
      <c r="Y27" s="27"/>
      <c r="Z27" s="27">
        <f>P27</f>
        <v>4</v>
      </c>
      <c r="AA27" s="27"/>
      <c r="AB27" s="27"/>
      <c r="AC27" s="53"/>
      <c r="AD27" s="50"/>
      <c r="AE27" s="53"/>
    </row>
    <row r="28" spans="1:31" ht="23.25" customHeight="1">
      <c r="A28" s="25">
        <v>13</v>
      </c>
      <c r="B28" s="47" t="s">
        <v>30</v>
      </c>
      <c r="C28" s="27">
        <v>22600</v>
      </c>
      <c r="D28" s="27">
        <f>F28+H28</f>
        <v>5</v>
      </c>
      <c r="E28" s="27"/>
      <c r="F28" s="27">
        <v>5</v>
      </c>
      <c r="G28" s="27"/>
      <c r="H28" s="27"/>
      <c r="I28" s="27">
        <f>J28+K28+L28+M28</f>
        <v>15</v>
      </c>
      <c r="J28" s="27">
        <v>5</v>
      </c>
      <c r="K28" s="27">
        <v>10</v>
      </c>
      <c r="L28" s="27"/>
      <c r="M28" s="27"/>
      <c r="N28" s="27">
        <f>O28+P28+Q28+R28</f>
        <v>10</v>
      </c>
      <c r="O28" s="27"/>
      <c r="P28" s="27"/>
      <c r="Q28" s="27"/>
      <c r="R28" s="27">
        <v>10</v>
      </c>
      <c r="S28" s="27">
        <f>T28+U28+V28+W28</f>
        <v>15</v>
      </c>
      <c r="T28" s="27">
        <v>5</v>
      </c>
      <c r="U28" s="27">
        <v>10</v>
      </c>
      <c r="V28" s="27"/>
      <c r="W28" s="27"/>
      <c r="X28" s="27">
        <f t="shared" ref="X28:X34" si="0">Y28+Z28+AA28+AB28</f>
        <v>45</v>
      </c>
      <c r="Y28" s="27">
        <f>T28+O28+J28+E28</f>
        <v>10</v>
      </c>
      <c r="Z28" s="27">
        <f>U28+P28+K28+F28</f>
        <v>25</v>
      </c>
      <c r="AA28" s="27">
        <f>V28+Q28+L28+G28</f>
        <v>0</v>
      </c>
      <c r="AB28" s="27">
        <f>W28+R28+M28+H28</f>
        <v>10</v>
      </c>
      <c r="AC28" s="53"/>
      <c r="AD28" s="50"/>
      <c r="AE28" s="53"/>
    </row>
    <row r="29" spans="1:31" ht="23.25" customHeight="1">
      <c r="A29" s="25">
        <v>14</v>
      </c>
      <c r="B29" s="47" t="s">
        <v>31</v>
      </c>
      <c r="C29" s="27">
        <v>10000</v>
      </c>
      <c r="D29" s="27"/>
      <c r="E29" s="27"/>
      <c r="F29" s="27"/>
      <c r="G29" s="27"/>
      <c r="H29" s="27"/>
      <c r="I29" s="27">
        <f>K29</f>
        <v>3</v>
      </c>
      <c r="J29" s="27"/>
      <c r="K29" s="27">
        <v>3</v>
      </c>
      <c r="L29" s="27"/>
      <c r="M29" s="27"/>
      <c r="N29" s="27">
        <f>P29</f>
        <v>2</v>
      </c>
      <c r="O29" s="27"/>
      <c r="P29" s="27">
        <v>2</v>
      </c>
      <c r="Q29" s="27"/>
      <c r="R29" s="27">
        <v>5</v>
      </c>
      <c r="S29" s="27">
        <f>U29+W29</f>
        <v>10</v>
      </c>
      <c r="T29" s="27"/>
      <c r="U29" s="27">
        <v>5</v>
      </c>
      <c r="V29" s="27"/>
      <c r="W29" s="27">
        <v>5</v>
      </c>
      <c r="X29" s="27">
        <f t="shared" si="0"/>
        <v>20</v>
      </c>
      <c r="Y29" s="27"/>
      <c r="Z29" s="27">
        <f>U29+P29+K29</f>
        <v>10</v>
      </c>
      <c r="AA29" s="27"/>
      <c r="AB29" s="27">
        <f>W29+R29+M29+H29</f>
        <v>10</v>
      </c>
      <c r="AC29" s="53"/>
      <c r="AD29" s="53"/>
      <c r="AE29" s="53"/>
    </row>
    <row r="30" spans="1:31">
      <c r="A30" s="31">
        <v>15</v>
      </c>
      <c r="B30" s="47" t="s">
        <v>32</v>
      </c>
      <c r="C30" s="27">
        <v>3150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>
        <f>P30+R30</f>
        <v>6</v>
      </c>
      <c r="O30" s="27"/>
      <c r="P30" s="27">
        <v>3</v>
      </c>
      <c r="Q30" s="27"/>
      <c r="R30" s="27">
        <v>3</v>
      </c>
      <c r="S30" s="27"/>
      <c r="T30" s="27"/>
      <c r="U30" s="27"/>
      <c r="V30" s="27"/>
      <c r="W30" s="27"/>
      <c r="X30" s="27">
        <f t="shared" si="0"/>
        <v>6</v>
      </c>
      <c r="Y30" s="27"/>
      <c r="Z30" s="27">
        <f>P30</f>
        <v>3</v>
      </c>
      <c r="AA30" s="27"/>
      <c r="AB30" s="27">
        <f>R30</f>
        <v>3</v>
      </c>
      <c r="AC30" s="53"/>
      <c r="AD30" s="53"/>
      <c r="AE30" s="53"/>
    </row>
    <row r="31" spans="1:31">
      <c r="A31" s="31">
        <v>16</v>
      </c>
      <c r="B31" s="47" t="s">
        <v>33</v>
      </c>
      <c r="C31" s="27">
        <v>24800</v>
      </c>
      <c r="D31" s="27">
        <f>F31</f>
        <v>5</v>
      </c>
      <c r="E31" s="27"/>
      <c r="F31" s="27">
        <v>5</v>
      </c>
      <c r="G31" s="27"/>
      <c r="H31" s="27"/>
      <c r="I31" s="27">
        <f>J31+K31+L31+M31</f>
        <v>20</v>
      </c>
      <c r="J31" s="27"/>
      <c r="K31" s="27">
        <v>10</v>
      </c>
      <c r="L31" s="27"/>
      <c r="M31" s="27">
        <v>10</v>
      </c>
      <c r="N31" s="27">
        <f>O31+P31+Q31+R31</f>
        <v>15</v>
      </c>
      <c r="O31" s="27">
        <v>5</v>
      </c>
      <c r="P31" s="27">
        <v>10</v>
      </c>
      <c r="Q31" s="27"/>
      <c r="R31" s="27"/>
      <c r="S31" s="27">
        <f>U31</f>
        <v>10</v>
      </c>
      <c r="T31" s="27"/>
      <c r="U31" s="27">
        <v>10</v>
      </c>
      <c r="V31" s="27"/>
      <c r="W31" s="27"/>
      <c r="X31" s="27">
        <f t="shared" si="0"/>
        <v>50</v>
      </c>
      <c r="Y31" s="27">
        <f>T31+O31+J31+E31</f>
        <v>5</v>
      </c>
      <c r="Z31" s="27">
        <f>U31+P31+K31+F31</f>
        <v>35</v>
      </c>
      <c r="AA31" s="27"/>
      <c r="AB31" s="27">
        <f>W31+R31+M31+H31</f>
        <v>10</v>
      </c>
      <c r="AC31" s="53"/>
      <c r="AD31" s="53"/>
      <c r="AE31" s="53"/>
    </row>
    <row r="32" spans="1:31">
      <c r="A32" s="31">
        <v>17</v>
      </c>
      <c r="B32" s="47" t="s">
        <v>34</v>
      </c>
      <c r="C32" s="27">
        <v>14000</v>
      </c>
      <c r="D32" s="27"/>
      <c r="E32" s="27"/>
      <c r="F32" s="27"/>
      <c r="G32" s="27"/>
      <c r="H32" s="27"/>
      <c r="I32" s="27">
        <f>M32</f>
        <v>5</v>
      </c>
      <c r="J32" s="27"/>
      <c r="K32" s="27"/>
      <c r="L32" s="27"/>
      <c r="M32" s="27">
        <v>5</v>
      </c>
      <c r="N32" s="27">
        <f>P32</f>
        <v>5</v>
      </c>
      <c r="O32" s="27"/>
      <c r="P32" s="27">
        <v>5</v>
      </c>
      <c r="Q32" s="27"/>
      <c r="R32" s="27"/>
      <c r="S32" s="27">
        <f>T32+U32+V32+W32</f>
        <v>15</v>
      </c>
      <c r="T32" s="27"/>
      <c r="U32" s="27">
        <v>10</v>
      </c>
      <c r="V32" s="27"/>
      <c r="W32" s="27">
        <v>5</v>
      </c>
      <c r="X32" s="27">
        <f t="shared" si="0"/>
        <v>25</v>
      </c>
      <c r="Y32" s="27"/>
      <c r="Z32" s="27">
        <f>U32+P32+K32+F32</f>
        <v>15</v>
      </c>
      <c r="AA32" s="27"/>
      <c r="AB32" s="27">
        <f>W32+R32+M32+H32</f>
        <v>10</v>
      </c>
      <c r="AC32" s="53"/>
      <c r="AD32" s="53"/>
      <c r="AE32" s="53"/>
    </row>
    <row r="33" spans="1:31">
      <c r="A33" s="31">
        <v>18</v>
      </c>
      <c r="B33" s="47" t="s">
        <v>35</v>
      </c>
      <c r="C33" s="27">
        <v>11800</v>
      </c>
      <c r="D33" s="52">
        <f>E33+F33+G33+H33</f>
        <v>0</v>
      </c>
      <c r="E33" s="52"/>
      <c r="F33" s="52"/>
      <c r="G33" s="52"/>
      <c r="H33" s="52"/>
      <c r="I33" s="27">
        <f>J33+K33+L33+M33</f>
        <v>9</v>
      </c>
      <c r="J33" s="27"/>
      <c r="K33" s="27">
        <v>5</v>
      </c>
      <c r="L33" s="27"/>
      <c r="M33" s="27">
        <v>4</v>
      </c>
      <c r="N33" s="27">
        <f>O33+P33+Q33+R33</f>
        <v>10</v>
      </c>
      <c r="O33" s="27"/>
      <c r="P33" s="27">
        <v>5</v>
      </c>
      <c r="Q33" s="27"/>
      <c r="R33" s="27">
        <v>5</v>
      </c>
      <c r="S33" s="27">
        <f>T33+U33+V33+W33</f>
        <v>5</v>
      </c>
      <c r="T33" s="27"/>
      <c r="U33" s="27">
        <v>5</v>
      </c>
      <c r="V33" s="27"/>
      <c r="W33" s="27"/>
      <c r="X33" s="27">
        <f t="shared" si="0"/>
        <v>24</v>
      </c>
      <c r="Y33" s="27"/>
      <c r="Z33" s="27">
        <f>U33+P33+K33+F33</f>
        <v>15</v>
      </c>
      <c r="AA33" s="27"/>
      <c r="AB33" s="27">
        <f>W33+R33+M33+H33</f>
        <v>9</v>
      </c>
      <c r="AC33" s="53"/>
      <c r="AD33" s="53"/>
      <c r="AE33" s="53"/>
    </row>
    <row r="34" spans="1:31">
      <c r="A34" s="25">
        <v>19</v>
      </c>
      <c r="B34" s="47" t="s">
        <v>36</v>
      </c>
      <c r="C34" s="27">
        <v>43700</v>
      </c>
      <c r="D34" s="27">
        <f>E34+F34+G34+H34</f>
        <v>5</v>
      </c>
      <c r="E34" s="27"/>
      <c r="F34" s="27">
        <v>5</v>
      </c>
      <c r="G34" s="27"/>
      <c r="H34" s="27"/>
      <c r="I34" s="27">
        <f>J34+K34+L34+M34</f>
        <v>15</v>
      </c>
      <c r="J34" s="27">
        <v>5</v>
      </c>
      <c r="K34" s="27">
        <v>5</v>
      </c>
      <c r="L34" s="27"/>
      <c r="M34" s="27">
        <v>5</v>
      </c>
      <c r="N34" s="27">
        <f>O34+P34+Q34+R34</f>
        <v>30</v>
      </c>
      <c r="O34" s="27">
        <v>15</v>
      </c>
      <c r="P34" s="27">
        <v>10</v>
      </c>
      <c r="Q34" s="27"/>
      <c r="R34" s="27">
        <v>5</v>
      </c>
      <c r="S34" s="27">
        <f>T34+U34+V34+W34</f>
        <v>37</v>
      </c>
      <c r="T34" s="27">
        <v>10</v>
      </c>
      <c r="U34" s="27">
        <v>15</v>
      </c>
      <c r="V34" s="27"/>
      <c r="W34" s="27">
        <v>12</v>
      </c>
      <c r="X34" s="27">
        <f t="shared" si="0"/>
        <v>87</v>
      </c>
      <c r="Y34" s="27">
        <f>T34+O34+J34+E34</f>
        <v>30</v>
      </c>
      <c r="Z34" s="27">
        <f>U34+P34+K34+F34</f>
        <v>35</v>
      </c>
      <c r="AA34" s="27">
        <f>V34+Q34+L34+G34</f>
        <v>0</v>
      </c>
      <c r="AB34" s="27">
        <f>W34+R34+M34+H34</f>
        <v>22</v>
      </c>
      <c r="AC34" s="53"/>
      <c r="AD34" s="53"/>
      <c r="AE34" s="53"/>
    </row>
    <row r="35" spans="1:31">
      <c r="A35" s="25">
        <v>20</v>
      </c>
      <c r="B35" s="47" t="s">
        <v>37</v>
      </c>
      <c r="C35" s="27">
        <v>240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>
        <v>3</v>
      </c>
      <c r="T35" s="27"/>
      <c r="U35" s="27"/>
      <c r="V35" s="27"/>
      <c r="W35" s="27">
        <v>3</v>
      </c>
      <c r="X35" s="27">
        <v>3</v>
      </c>
      <c r="Y35" s="27"/>
      <c r="Z35" s="27"/>
      <c r="AA35" s="27"/>
      <c r="AB35" s="27">
        <v>3</v>
      </c>
      <c r="AC35" s="53"/>
      <c r="AD35" s="53"/>
      <c r="AE35" s="53"/>
    </row>
    <row r="36" spans="1:31">
      <c r="A36" s="25">
        <v>21</v>
      </c>
      <c r="B36" s="47" t="s">
        <v>38</v>
      </c>
      <c r="C36" s="27">
        <v>21800</v>
      </c>
      <c r="D36" s="27"/>
      <c r="E36" s="27"/>
      <c r="F36" s="27"/>
      <c r="G36" s="27"/>
      <c r="H36" s="27"/>
      <c r="I36" s="27">
        <f>J36+K36+L36+M36</f>
        <v>15</v>
      </c>
      <c r="J36" s="27"/>
      <c r="K36" s="27">
        <v>5</v>
      </c>
      <c r="L36" s="27"/>
      <c r="M36" s="27">
        <v>10</v>
      </c>
      <c r="N36" s="27">
        <f>O36+P36+Q36+R36</f>
        <v>20</v>
      </c>
      <c r="O36" s="27"/>
      <c r="P36" s="27">
        <v>10</v>
      </c>
      <c r="Q36" s="27"/>
      <c r="R36" s="27">
        <v>10</v>
      </c>
      <c r="S36" s="27">
        <f>T36+U36+V36+W36</f>
        <v>9</v>
      </c>
      <c r="T36" s="27"/>
      <c r="U36" s="27">
        <v>5</v>
      </c>
      <c r="V36" s="27"/>
      <c r="W36" s="27">
        <v>4</v>
      </c>
      <c r="X36" s="27">
        <f>Y36+Z36+AA36+AB36</f>
        <v>44</v>
      </c>
      <c r="Y36" s="27"/>
      <c r="Z36" s="27">
        <f>U36+P36+K36</f>
        <v>20</v>
      </c>
      <c r="AA36" s="27"/>
      <c r="AB36" s="27">
        <f>W36+R36+M36+H36</f>
        <v>24</v>
      </c>
      <c r="AC36" s="53"/>
      <c r="AD36" s="53"/>
      <c r="AE36" s="53"/>
    </row>
    <row r="37" spans="1:31">
      <c r="A37" s="25">
        <v>22</v>
      </c>
      <c r="B37" s="47" t="s">
        <v>39</v>
      </c>
      <c r="C37" s="27">
        <v>16800</v>
      </c>
      <c r="D37" s="27">
        <f>E37+F37+G37+H37</f>
        <v>10</v>
      </c>
      <c r="E37" s="27"/>
      <c r="F37" s="27"/>
      <c r="G37" s="27"/>
      <c r="H37" s="27">
        <v>10</v>
      </c>
      <c r="I37" s="27">
        <f>J37+K37+L37+M37</f>
        <v>10</v>
      </c>
      <c r="J37" s="27"/>
      <c r="K37" s="27">
        <v>5</v>
      </c>
      <c r="L37" s="27"/>
      <c r="M37" s="27">
        <v>5</v>
      </c>
      <c r="N37" s="27">
        <f>O37+P37+Q37+R37</f>
        <v>9</v>
      </c>
      <c r="O37" s="27"/>
      <c r="P37" s="27">
        <v>5</v>
      </c>
      <c r="Q37" s="27"/>
      <c r="R37" s="27">
        <v>4</v>
      </c>
      <c r="S37" s="27">
        <f>T37+U37+V37+W37</f>
        <v>5</v>
      </c>
      <c r="T37" s="27"/>
      <c r="U37" s="27">
        <v>5</v>
      </c>
      <c r="V37" s="27"/>
      <c r="W37" s="27"/>
      <c r="X37" s="27">
        <f>Y37+Z37+AA37+AB37</f>
        <v>34</v>
      </c>
      <c r="Y37" s="27"/>
      <c r="Z37" s="27">
        <f>U37+P37+K37+F37</f>
        <v>15</v>
      </c>
      <c r="AA37" s="27"/>
      <c r="AB37" s="27">
        <f>W37+R37+M37+H37</f>
        <v>19</v>
      </c>
      <c r="AC37" s="53"/>
      <c r="AD37" s="53"/>
      <c r="AE37" s="53"/>
    </row>
    <row r="38" spans="1:31">
      <c r="A38" s="25">
        <v>23</v>
      </c>
      <c r="B38" s="47" t="s">
        <v>40</v>
      </c>
      <c r="C38" s="27">
        <v>28500</v>
      </c>
      <c r="D38" s="27">
        <f>E38+F38+G38+H38</f>
        <v>5</v>
      </c>
      <c r="E38" s="27"/>
      <c r="F38" s="27">
        <v>5</v>
      </c>
      <c r="G38" s="27"/>
      <c r="H38" s="27"/>
      <c r="I38" s="27">
        <f>J38+K38+L38+M38</f>
        <v>10</v>
      </c>
      <c r="J38" s="27"/>
      <c r="K38" s="27">
        <v>10</v>
      </c>
      <c r="L38" s="27"/>
      <c r="M38" s="27"/>
      <c r="N38" s="27">
        <f>O38+P38+Q38+R38</f>
        <v>25</v>
      </c>
      <c r="O38" s="27"/>
      <c r="P38" s="27">
        <v>15</v>
      </c>
      <c r="Q38" s="27"/>
      <c r="R38" s="27">
        <v>10</v>
      </c>
      <c r="S38" s="27">
        <f>T38+U38+V38+W38</f>
        <v>17</v>
      </c>
      <c r="T38" s="27"/>
      <c r="U38" s="27">
        <v>7</v>
      </c>
      <c r="V38" s="27"/>
      <c r="W38" s="27">
        <v>10</v>
      </c>
      <c r="X38" s="27">
        <f>Y38+Z38+AA38+AB38</f>
        <v>57</v>
      </c>
      <c r="Y38" s="27"/>
      <c r="Z38" s="27">
        <f>U38+P38+K38+F38</f>
        <v>37</v>
      </c>
      <c r="AA38" s="27"/>
      <c r="AB38" s="27">
        <f>W38+R38+M38+H38</f>
        <v>20</v>
      </c>
      <c r="AC38" s="53"/>
      <c r="AD38" s="53"/>
      <c r="AE38" s="53"/>
    </row>
    <row r="39" spans="1:31">
      <c r="A39" s="31">
        <v>24</v>
      </c>
      <c r="B39" s="47" t="s">
        <v>41</v>
      </c>
      <c r="C39" s="27">
        <v>34300</v>
      </c>
      <c r="D39" s="27">
        <v>20</v>
      </c>
      <c r="E39" s="27"/>
      <c r="F39" s="27">
        <v>15</v>
      </c>
      <c r="G39" s="27"/>
      <c r="H39" s="27">
        <v>5</v>
      </c>
      <c r="I39" s="27">
        <f>J39+K39+L39+M39</f>
        <v>40</v>
      </c>
      <c r="J39" s="27"/>
      <c r="K39" s="27">
        <v>15</v>
      </c>
      <c r="L39" s="27"/>
      <c r="M39" s="27">
        <v>25</v>
      </c>
      <c r="N39" s="27">
        <f>O39+P39+Q39+R39</f>
        <v>40</v>
      </c>
      <c r="O39" s="27"/>
      <c r="P39" s="27">
        <v>20</v>
      </c>
      <c r="Q39" s="27"/>
      <c r="R39" s="27">
        <v>20</v>
      </c>
      <c r="S39" s="27">
        <f>T39+U39+V39+W39</f>
        <v>40</v>
      </c>
      <c r="T39" s="27"/>
      <c r="U39" s="27">
        <v>20</v>
      </c>
      <c r="V39" s="27"/>
      <c r="W39" s="27">
        <v>20</v>
      </c>
      <c r="X39" s="27">
        <f>Y39+Z39+AA39+AB39</f>
        <v>140</v>
      </c>
      <c r="Y39" s="27"/>
      <c r="Z39" s="27">
        <v>70</v>
      </c>
      <c r="AA39" s="27"/>
      <c r="AB39" s="27">
        <v>70</v>
      </c>
      <c r="AC39" s="53"/>
      <c r="AD39" s="53"/>
      <c r="AE39" s="53"/>
    </row>
    <row r="40" spans="1:31">
      <c r="A40" s="31">
        <v>25</v>
      </c>
      <c r="B40" s="47" t="s">
        <v>42</v>
      </c>
      <c r="C40" s="27">
        <v>18000</v>
      </c>
      <c r="D40" s="27">
        <v>10</v>
      </c>
      <c r="E40" s="27"/>
      <c r="F40" s="27">
        <v>10</v>
      </c>
      <c r="G40" s="27"/>
      <c r="H40" s="27"/>
      <c r="I40" s="27">
        <v>45</v>
      </c>
      <c r="J40" s="27"/>
      <c r="K40" s="27">
        <v>20</v>
      </c>
      <c r="L40" s="27"/>
      <c r="M40" s="27">
        <v>25</v>
      </c>
      <c r="N40" s="27">
        <v>45</v>
      </c>
      <c r="O40" s="27"/>
      <c r="P40" s="27">
        <v>20</v>
      </c>
      <c r="Q40" s="27"/>
      <c r="R40" s="27">
        <v>25</v>
      </c>
      <c r="S40" s="27">
        <v>45</v>
      </c>
      <c r="T40" s="27"/>
      <c r="U40" s="27">
        <v>20</v>
      </c>
      <c r="V40" s="27"/>
      <c r="W40" s="27">
        <v>25</v>
      </c>
      <c r="X40" s="27">
        <v>145</v>
      </c>
      <c r="Y40" s="27"/>
      <c r="Z40" s="27">
        <v>70</v>
      </c>
      <c r="AA40" s="27"/>
      <c r="AB40" s="27">
        <v>75</v>
      </c>
      <c r="AC40" s="53"/>
      <c r="AD40" s="53"/>
      <c r="AE40" s="53"/>
    </row>
    <row r="41" spans="1:31">
      <c r="A41" s="31">
        <v>26</v>
      </c>
      <c r="B41" s="47" t="s">
        <v>43</v>
      </c>
      <c r="C41" s="27">
        <v>37800</v>
      </c>
      <c r="D41" s="27">
        <f>H41</f>
        <v>15</v>
      </c>
      <c r="E41" s="27"/>
      <c r="F41" s="27"/>
      <c r="G41" s="27"/>
      <c r="H41" s="27">
        <v>15</v>
      </c>
      <c r="I41" s="27">
        <v>25</v>
      </c>
      <c r="J41" s="27">
        <v>10</v>
      </c>
      <c r="K41" s="27">
        <v>10</v>
      </c>
      <c r="L41" s="27"/>
      <c r="M41" s="27">
        <v>5</v>
      </c>
      <c r="N41" s="27">
        <f>P41+R41</f>
        <v>20</v>
      </c>
      <c r="O41" s="27"/>
      <c r="P41" s="27">
        <v>10</v>
      </c>
      <c r="Q41" s="27"/>
      <c r="R41" s="27">
        <v>10</v>
      </c>
      <c r="S41" s="27">
        <f>W41</f>
        <v>16</v>
      </c>
      <c r="T41" s="27"/>
      <c r="U41" s="27"/>
      <c r="V41" s="27"/>
      <c r="W41" s="27">
        <v>16</v>
      </c>
      <c r="X41" s="27">
        <f>Y41+Z41+AB41</f>
        <v>76</v>
      </c>
      <c r="Y41" s="27">
        <f>J41</f>
        <v>10</v>
      </c>
      <c r="Z41" s="27">
        <f>K41+P41</f>
        <v>20</v>
      </c>
      <c r="AA41" s="27"/>
      <c r="AB41" s="27">
        <f>W41+R41+M41+H41</f>
        <v>46</v>
      </c>
      <c r="AC41" s="53"/>
      <c r="AD41" s="53"/>
      <c r="AE41" s="53"/>
    </row>
    <row r="42" spans="1:31">
      <c r="A42" s="31">
        <v>27</v>
      </c>
      <c r="B42" s="47" t="s">
        <v>44</v>
      </c>
      <c r="C42" s="27">
        <v>1700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>
        <f>W42</f>
        <v>3</v>
      </c>
      <c r="T42" s="27"/>
      <c r="U42" s="27"/>
      <c r="V42" s="27"/>
      <c r="W42" s="27">
        <v>3</v>
      </c>
      <c r="X42" s="27">
        <f>AB42</f>
        <v>3</v>
      </c>
      <c r="Y42" s="27"/>
      <c r="Z42" s="27"/>
      <c r="AA42" s="27"/>
      <c r="AB42" s="27">
        <f>W42</f>
        <v>3</v>
      </c>
      <c r="AC42" s="53"/>
      <c r="AD42" s="53"/>
      <c r="AE42" s="53"/>
    </row>
    <row r="43" spans="1:31">
      <c r="A43" s="25">
        <v>28</v>
      </c>
      <c r="B43" s="47" t="s">
        <v>45</v>
      </c>
      <c r="C43" s="27">
        <v>300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>
        <v>3</v>
      </c>
      <c r="T43" s="27"/>
      <c r="U43" s="27"/>
      <c r="V43" s="27"/>
      <c r="W43" s="27">
        <v>3</v>
      </c>
      <c r="X43" s="27">
        <v>3</v>
      </c>
      <c r="Y43" s="27"/>
      <c r="Z43" s="27"/>
      <c r="AA43" s="27"/>
      <c r="AB43" s="27">
        <v>3</v>
      </c>
      <c r="AC43" s="53"/>
      <c r="AD43" s="53"/>
      <c r="AE43" s="53"/>
    </row>
    <row r="44" spans="1:31">
      <c r="A44" s="25">
        <v>29</v>
      </c>
      <c r="B44" s="47" t="s">
        <v>46</v>
      </c>
      <c r="C44" s="27">
        <v>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53"/>
      <c r="AD44" s="53"/>
      <c r="AE44" s="53"/>
    </row>
    <row r="45" spans="1:31">
      <c r="A45" s="25">
        <v>30</v>
      </c>
      <c r="B45" s="47" t="s">
        <v>47</v>
      </c>
      <c r="C45" s="27">
        <v>75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27">
        <v>1</v>
      </c>
      <c r="T45" s="27"/>
      <c r="U45" s="27"/>
      <c r="V45" s="27"/>
      <c r="W45" s="27">
        <v>1</v>
      </c>
      <c r="X45" s="27">
        <v>1</v>
      </c>
      <c r="Y45" s="27"/>
      <c r="Z45" s="27"/>
      <c r="AA45" s="27"/>
      <c r="AB45" s="27">
        <v>1</v>
      </c>
      <c r="AC45" s="53"/>
      <c r="AD45" s="53"/>
      <c r="AE45" s="53"/>
    </row>
    <row r="46" spans="1:31">
      <c r="A46" s="25">
        <v>31</v>
      </c>
      <c r="B46" s="47" t="s">
        <v>48</v>
      </c>
      <c r="C46" s="27">
        <v>31700</v>
      </c>
      <c r="D46" s="27">
        <f>F46+H46</f>
        <v>8</v>
      </c>
      <c r="E46" s="27"/>
      <c r="F46" s="27">
        <v>0</v>
      </c>
      <c r="G46" s="27"/>
      <c r="H46" s="27">
        <v>8</v>
      </c>
      <c r="I46" s="27">
        <f>J46+K46+M46</f>
        <v>15</v>
      </c>
      <c r="J46" s="27">
        <v>5</v>
      </c>
      <c r="K46" s="27">
        <v>5</v>
      </c>
      <c r="L46" s="27"/>
      <c r="M46" s="27">
        <v>5</v>
      </c>
      <c r="N46" s="27">
        <f>O46+P46+R46</f>
        <v>25</v>
      </c>
      <c r="O46" s="27">
        <v>5</v>
      </c>
      <c r="P46" s="27">
        <v>10</v>
      </c>
      <c r="Q46" s="27"/>
      <c r="R46" s="27">
        <v>10</v>
      </c>
      <c r="S46" s="27">
        <f>U46+W46</f>
        <v>15</v>
      </c>
      <c r="T46" s="27"/>
      <c r="U46" s="27">
        <v>10</v>
      </c>
      <c r="V46" s="27"/>
      <c r="W46" s="27">
        <v>5</v>
      </c>
      <c r="X46" s="27">
        <f>Y46+Z46+AA46+AB46</f>
        <v>63</v>
      </c>
      <c r="Y46" s="27">
        <f>O46+J46</f>
        <v>10</v>
      </c>
      <c r="Z46" s="27">
        <f>U46+P46+K46</f>
        <v>25</v>
      </c>
      <c r="AA46" s="27"/>
      <c r="AB46" s="27">
        <f>W46+R46+M46+H46</f>
        <v>28</v>
      </c>
      <c r="AC46" s="53"/>
      <c r="AD46" s="53"/>
      <c r="AE46" s="53"/>
    </row>
    <row r="47" spans="1:31">
      <c r="A47" s="25">
        <v>32</v>
      </c>
      <c r="B47" s="47" t="s">
        <v>49</v>
      </c>
      <c r="C47" s="27">
        <v>9400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27">
        <f>R47</f>
        <v>5</v>
      </c>
      <c r="O47" s="27"/>
      <c r="P47" s="27"/>
      <c r="Q47" s="27"/>
      <c r="R47" s="27">
        <v>5</v>
      </c>
      <c r="S47" s="27">
        <f>U47+W47</f>
        <v>14</v>
      </c>
      <c r="T47" s="27"/>
      <c r="U47" s="27">
        <v>9</v>
      </c>
      <c r="V47" s="27"/>
      <c r="W47" s="27">
        <v>5</v>
      </c>
      <c r="X47" s="27">
        <f>Z47+AB47</f>
        <v>19</v>
      </c>
      <c r="Y47" s="27"/>
      <c r="Z47" s="27">
        <f>U47</f>
        <v>9</v>
      </c>
      <c r="AA47" s="27"/>
      <c r="AB47" s="27">
        <f>W47+R47</f>
        <v>10</v>
      </c>
      <c r="AC47" s="53"/>
      <c r="AD47" s="53"/>
      <c r="AE47" s="53"/>
    </row>
    <row r="48" spans="1:31">
      <c r="A48" s="31">
        <v>33</v>
      </c>
      <c r="B48" s="47" t="s">
        <v>50</v>
      </c>
      <c r="C48" s="27">
        <v>650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27">
        <v>5</v>
      </c>
      <c r="T48" s="27"/>
      <c r="U48" s="27"/>
      <c r="V48" s="27"/>
      <c r="W48" s="27">
        <v>5</v>
      </c>
      <c r="X48" s="27">
        <v>5</v>
      </c>
      <c r="Y48" s="27"/>
      <c r="Z48" s="27"/>
      <c r="AA48" s="27"/>
      <c r="AB48" s="27">
        <v>5</v>
      </c>
      <c r="AC48" s="53"/>
      <c r="AD48" s="53"/>
      <c r="AE48" s="53"/>
    </row>
    <row r="49" spans="1:31">
      <c r="A49" s="31">
        <v>34</v>
      </c>
      <c r="B49" s="47" t="s">
        <v>51</v>
      </c>
      <c r="C49" s="27">
        <v>61100</v>
      </c>
      <c r="D49" s="27">
        <f>F49+H49</f>
        <v>20</v>
      </c>
      <c r="E49" s="27"/>
      <c r="F49" s="27">
        <v>10</v>
      </c>
      <c r="G49" s="27"/>
      <c r="H49" s="27">
        <v>10</v>
      </c>
      <c r="I49" s="27">
        <f>J49+K49+M49</f>
        <v>20</v>
      </c>
      <c r="J49" s="27">
        <v>5</v>
      </c>
      <c r="K49" s="27">
        <v>10</v>
      </c>
      <c r="L49" s="27"/>
      <c r="M49" s="27">
        <v>5</v>
      </c>
      <c r="N49" s="27">
        <f>O49+P49+R49</f>
        <v>35</v>
      </c>
      <c r="O49" s="27">
        <v>10</v>
      </c>
      <c r="P49" s="27">
        <v>15</v>
      </c>
      <c r="Q49" s="27"/>
      <c r="R49" s="27">
        <v>10</v>
      </c>
      <c r="S49" s="27">
        <f>T49+U49+W49</f>
        <v>47</v>
      </c>
      <c r="T49" s="27">
        <v>10</v>
      </c>
      <c r="U49" s="27">
        <v>20</v>
      </c>
      <c r="V49" s="27"/>
      <c r="W49" s="27">
        <v>17</v>
      </c>
      <c r="X49" s="27">
        <f>Y49+Z49+AA49+AB49</f>
        <v>122</v>
      </c>
      <c r="Y49" s="27">
        <f>T49+O49+J49</f>
        <v>25</v>
      </c>
      <c r="Z49" s="27">
        <f>U49+P49+K49+F49</f>
        <v>55</v>
      </c>
      <c r="AA49" s="27"/>
      <c r="AB49" s="27">
        <f>W49+R49+M49+H49</f>
        <v>42</v>
      </c>
      <c r="AC49" s="53"/>
      <c r="AD49" s="53"/>
      <c r="AE49" s="53"/>
    </row>
    <row r="50" spans="1:31">
      <c r="A50" s="31">
        <v>35</v>
      </c>
      <c r="B50" s="47" t="s">
        <v>52</v>
      </c>
      <c r="C50" s="27">
        <v>9500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27">
        <f>P50</f>
        <v>9</v>
      </c>
      <c r="O50" s="27"/>
      <c r="P50" s="27">
        <v>9</v>
      </c>
      <c r="Q50" s="27"/>
      <c r="R50" s="52"/>
      <c r="S50" s="27">
        <f>U50</f>
        <v>10</v>
      </c>
      <c r="T50" s="27"/>
      <c r="U50" s="27">
        <v>10</v>
      </c>
      <c r="V50" s="27"/>
      <c r="W50" s="27"/>
      <c r="X50" s="27">
        <f>Y50+Z50+AA50+AB50</f>
        <v>19</v>
      </c>
      <c r="Y50" s="27"/>
      <c r="Z50" s="27">
        <f>U50+P50</f>
        <v>19</v>
      </c>
      <c r="AA50" s="27"/>
      <c r="AB50" s="27"/>
      <c r="AC50" s="53"/>
      <c r="AD50" s="53"/>
      <c r="AE50" s="53"/>
    </row>
    <row r="51" spans="1:31">
      <c r="A51" s="31">
        <v>36</v>
      </c>
      <c r="B51" s="47" t="s">
        <v>53</v>
      </c>
      <c r="C51" s="27">
        <v>17700</v>
      </c>
      <c r="D51" s="27">
        <f>H51</f>
        <v>5</v>
      </c>
      <c r="E51" s="27"/>
      <c r="F51" s="27"/>
      <c r="G51" s="27"/>
      <c r="H51" s="27">
        <v>5</v>
      </c>
      <c r="I51" s="27">
        <f>K51</f>
        <v>10</v>
      </c>
      <c r="J51" s="27"/>
      <c r="K51" s="27">
        <v>10</v>
      </c>
      <c r="L51" s="27"/>
      <c r="M51" s="27"/>
      <c r="N51" s="27">
        <f>P51</f>
        <v>5</v>
      </c>
      <c r="O51" s="27"/>
      <c r="P51" s="27">
        <v>5</v>
      </c>
      <c r="Q51" s="27"/>
      <c r="R51" s="52"/>
      <c r="S51" s="27">
        <f>U51+W51</f>
        <v>15</v>
      </c>
      <c r="T51" s="27"/>
      <c r="U51" s="27">
        <v>5</v>
      </c>
      <c r="V51" s="27"/>
      <c r="W51" s="27">
        <v>10</v>
      </c>
      <c r="X51" s="27">
        <f>Z51+AB51</f>
        <v>35</v>
      </c>
      <c r="Y51" s="27"/>
      <c r="Z51" s="27">
        <f>U51+P51+K51</f>
        <v>20</v>
      </c>
      <c r="AA51" s="27"/>
      <c r="AB51" s="27">
        <f>W51+H51</f>
        <v>15</v>
      </c>
      <c r="AC51" s="53"/>
      <c r="AD51" s="53"/>
      <c r="AE51" s="53"/>
    </row>
    <row r="52" spans="1:31">
      <c r="A52" s="25">
        <v>37</v>
      </c>
      <c r="B52" s="47" t="s">
        <v>54</v>
      </c>
      <c r="C52" s="27">
        <v>12900</v>
      </c>
      <c r="D52" s="52"/>
      <c r="E52" s="52"/>
      <c r="F52" s="52"/>
      <c r="G52" s="52"/>
      <c r="H52" s="52"/>
      <c r="I52" s="27">
        <f>K52</f>
        <v>5</v>
      </c>
      <c r="J52" s="27"/>
      <c r="K52" s="27">
        <v>5</v>
      </c>
      <c r="L52" s="27"/>
      <c r="M52" s="27"/>
      <c r="N52" s="27">
        <f>P52+R52</f>
        <v>15</v>
      </c>
      <c r="O52" s="27"/>
      <c r="P52" s="27">
        <v>5</v>
      </c>
      <c r="Q52" s="27"/>
      <c r="R52" s="27">
        <v>10</v>
      </c>
      <c r="S52" s="27">
        <f>W52</f>
        <v>6</v>
      </c>
      <c r="T52" s="27"/>
      <c r="U52" s="27"/>
      <c r="V52" s="27"/>
      <c r="W52" s="27">
        <v>6</v>
      </c>
      <c r="X52" s="27">
        <f>Z52+AB52</f>
        <v>26</v>
      </c>
      <c r="Y52" s="27"/>
      <c r="Z52" s="27">
        <f>P52+K52</f>
        <v>10</v>
      </c>
      <c r="AA52" s="27"/>
      <c r="AB52" s="27">
        <f>W52+R52</f>
        <v>16</v>
      </c>
      <c r="AC52" s="53"/>
      <c r="AD52" s="53"/>
      <c r="AE52" s="53"/>
    </row>
    <row r="53" spans="1:31">
      <c r="A53" s="25">
        <v>38</v>
      </c>
      <c r="B53" s="47" t="s">
        <v>55</v>
      </c>
      <c r="C53" s="27">
        <v>30400</v>
      </c>
      <c r="D53" s="52"/>
      <c r="E53" s="52"/>
      <c r="F53" s="52"/>
      <c r="G53" s="52"/>
      <c r="H53" s="52"/>
      <c r="I53" s="27">
        <f>K53+M53</f>
        <v>20</v>
      </c>
      <c r="J53" s="27"/>
      <c r="K53" s="27">
        <v>10</v>
      </c>
      <c r="L53" s="27"/>
      <c r="M53" s="27">
        <v>10</v>
      </c>
      <c r="N53" s="27">
        <f>P53+R53</f>
        <v>20</v>
      </c>
      <c r="O53" s="27"/>
      <c r="P53" s="27">
        <v>10</v>
      </c>
      <c r="Q53" s="27"/>
      <c r="R53" s="27">
        <v>10</v>
      </c>
      <c r="S53" s="27">
        <f>U53+W53</f>
        <v>21</v>
      </c>
      <c r="T53" s="27"/>
      <c r="U53" s="27">
        <v>11</v>
      </c>
      <c r="V53" s="27"/>
      <c r="W53" s="27">
        <v>10</v>
      </c>
      <c r="X53" s="27">
        <f>Z53+AB53</f>
        <v>61</v>
      </c>
      <c r="Y53" s="27"/>
      <c r="Z53" s="27">
        <f>U53+P53+K53</f>
        <v>31</v>
      </c>
      <c r="AA53" s="27"/>
      <c r="AB53" s="27">
        <f>W53+R53+M53</f>
        <v>30</v>
      </c>
      <c r="AC53" s="53"/>
      <c r="AD53" s="53"/>
      <c r="AE53" s="53"/>
    </row>
    <row r="54" spans="1:31">
      <c r="A54" s="25">
        <v>39</v>
      </c>
      <c r="B54" s="47" t="s">
        <v>56</v>
      </c>
      <c r="C54" s="27">
        <v>33400</v>
      </c>
      <c r="D54" s="27">
        <f>H54</f>
        <v>10</v>
      </c>
      <c r="E54" s="27"/>
      <c r="F54" s="27"/>
      <c r="G54" s="27"/>
      <c r="H54" s="27">
        <v>10</v>
      </c>
      <c r="I54" s="27">
        <f>K54+M54</f>
        <v>10</v>
      </c>
      <c r="J54" s="27"/>
      <c r="K54" s="27">
        <v>10</v>
      </c>
      <c r="L54" s="27"/>
      <c r="M54" s="27"/>
      <c r="N54" s="27">
        <f>O54+P54+R54</f>
        <v>30</v>
      </c>
      <c r="O54" s="27">
        <v>10</v>
      </c>
      <c r="P54" s="27">
        <v>10</v>
      </c>
      <c r="Q54" s="27"/>
      <c r="R54" s="27">
        <v>10</v>
      </c>
      <c r="S54" s="27">
        <f>U54+W54</f>
        <v>17</v>
      </c>
      <c r="T54" s="27"/>
      <c r="U54" s="27">
        <v>7</v>
      </c>
      <c r="V54" s="27"/>
      <c r="W54" s="27">
        <v>10</v>
      </c>
      <c r="X54" s="27">
        <f>Y54+Z54+AB54</f>
        <v>67</v>
      </c>
      <c r="Y54" s="27">
        <f>O54</f>
        <v>10</v>
      </c>
      <c r="Z54" s="27">
        <f>U54+P54+K54</f>
        <v>27</v>
      </c>
      <c r="AA54" s="27"/>
      <c r="AB54" s="27">
        <f>W54+R54+M54+H54</f>
        <v>30</v>
      </c>
      <c r="AC54" s="53"/>
      <c r="AD54" s="53"/>
      <c r="AE54" s="53"/>
    </row>
    <row r="55" spans="1:31">
      <c r="A55" s="25">
        <v>40</v>
      </c>
      <c r="B55" s="47" t="s">
        <v>57</v>
      </c>
      <c r="C55" s="27">
        <v>42000</v>
      </c>
      <c r="D55" s="52"/>
      <c r="E55" s="52"/>
      <c r="F55" s="52"/>
      <c r="G55" s="52"/>
      <c r="H55" s="52"/>
      <c r="I55" s="27">
        <f>K55+M55</f>
        <v>20</v>
      </c>
      <c r="J55" s="27"/>
      <c r="K55" s="27">
        <v>10</v>
      </c>
      <c r="L55" s="27"/>
      <c r="M55" s="27">
        <v>10</v>
      </c>
      <c r="N55" s="27">
        <f>P55+R55</f>
        <v>15</v>
      </c>
      <c r="O55" s="27"/>
      <c r="P55" s="27">
        <v>5</v>
      </c>
      <c r="Q55" s="27"/>
      <c r="R55" s="27">
        <v>10</v>
      </c>
      <c r="S55" s="27">
        <f>T55+U55+W55</f>
        <v>25</v>
      </c>
      <c r="T55" s="27">
        <v>5</v>
      </c>
      <c r="U55" s="27">
        <v>10</v>
      </c>
      <c r="V55" s="27"/>
      <c r="W55" s="27">
        <v>10</v>
      </c>
      <c r="X55" s="27">
        <f>AB55+Z55+Y55</f>
        <v>65</v>
      </c>
      <c r="Y55" s="27">
        <v>10</v>
      </c>
      <c r="Z55" s="27">
        <f>U55+P55+K55</f>
        <v>25</v>
      </c>
      <c r="AA55" s="27"/>
      <c r="AB55" s="27">
        <f>W55+R55+M55</f>
        <v>30</v>
      </c>
      <c r="AC55" s="53"/>
      <c r="AD55" s="53"/>
      <c r="AE55" s="53"/>
    </row>
    <row r="56" spans="1:31">
      <c r="A56" s="25">
        <v>41</v>
      </c>
      <c r="B56" s="47" t="s">
        <v>58</v>
      </c>
      <c r="C56" s="27">
        <v>29200</v>
      </c>
      <c r="D56" s="27">
        <f>H56</f>
        <v>10</v>
      </c>
      <c r="E56" s="27"/>
      <c r="F56" s="27"/>
      <c r="G56" s="27"/>
      <c r="H56" s="27">
        <v>10</v>
      </c>
      <c r="I56" s="27">
        <f>K56</f>
        <v>10</v>
      </c>
      <c r="J56" s="27"/>
      <c r="K56" s="27">
        <v>10</v>
      </c>
      <c r="L56" s="27"/>
      <c r="M56" s="27"/>
      <c r="N56" s="27">
        <f>P56+R56</f>
        <v>18</v>
      </c>
      <c r="O56" s="27"/>
      <c r="P56" s="27">
        <v>10</v>
      </c>
      <c r="Q56" s="27"/>
      <c r="R56" s="27">
        <v>8</v>
      </c>
      <c r="S56" s="27">
        <f>U56+W56</f>
        <v>20</v>
      </c>
      <c r="T56" s="27"/>
      <c r="U56" s="27">
        <v>10</v>
      </c>
      <c r="V56" s="27"/>
      <c r="W56" s="27">
        <v>10</v>
      </c>
      <c r="X56" s="27">
        <f>Z56+AB56</f>
        <v>58</v>
      </c>
      <c r="Y56" s="27"/>
      <c r="Z56" s="27">
        <f>U56+P56+K56</f>
        <v>30</v>
      </c>
      <c r="AA56" s="27"/>
      <c r="AB56" s="27">
        <f t="shared" ref="AB56:AB61" si="1">W56+R56+M56+H56</f>
        <v>28</v>
      </c>
      <c r="AC56" s="53"/>
      <c r="AD56" s="53"/>
      <c r="AE56" s="53"/>
    </row>
    <row r="57" spans="1:31" ht="20.399999999999999">
      <c r="A57" s="31">
        <v>42</v>
      </c>
      <c r="B57" s="47" t="s">
        <v>59</v>
      </c>
      <c r="C57" s="27">
        <v>25400</v>
      </c>
      <c r="D57" s="27">
        <f>F57</f>
        <v>10</v>
      </c>
      <c r="E57" s="27"/>
      <c r="F57" s="27">
        <v>10</v>
      </c>
      <c r="G57" s="27"/>
      <c r="H57" s="27"/>
      <c r="I57" s="27">
        <f>K57</f>
        <v>10</v>
      </c>
      <c r="J57" s="27"/>
      <c r="K57" s="27">
        <v>10</v>
      </c>
      <c r="L57" s="27"/>
      <c r="M57" s="27"/>
      <c r="N57" s="27">
        <f>P57+R57</f>
        <v>20</v>
      </c>
      <c r="O57" s="27"/>
      <c r="P57" s="27">
        <v>10</v>
      </c>
      <c r="Q57" s="27"/>
      <c r="R57" s="27">
        <v>10</v>
      </c>
      <c r="S57" s="27">
        <f>W57</f>
        <v>11</v>
      </c>
      <c r="T57" s="27"/>
      <c r="U57" s="27"/>
      <c r="V57" s="27"/>
      <c r="W57" s="27">
        <v>11</v>
      </c>
      <c r="X57" s="27">
        <f>Z57+AB57</f>
        <v>51</v>
      </c>
      <c r="Y57" s="27"/>
      <c r="Z57" s="27">
        <f>P57+K57+F57</f>
        <v>30</v>
      </c>
      <c r="AA57" s="27"/>
      <c r="AB57" s="27">
        <f t="shared" si="1"/>
        <v>21</v>
      </c>
      <c r="AC57" s="53"/>
      <c r="AD57" s="53"/>
      <c r="AE57" s="53"/>
    </row>
    <row r="58" spans="1:31" ht="20.399999999999999">
      <c r="A58" s="31">
        <v>43</v>
      </c>
      <c r="B58" s="47" t="s">
        <v>60</v>
      </c>
      <c r="C58" s="27">
        <v>45200</v>
      </c>
      <c r="D58" s="27">
        <f>H58</f>
        <v>20</v>
      </c>
      <c r="E58" s="27"/>
      <c r="F58" s="27"/>
      <c r="G58" s="27"/>
      <c r="H58" s="27">
        <v>20</v>
      </c>
      <c r="I58" s="27">
        <f>M58</f>
        <v>20</v>
      </c>
      <c r="J58" s="27"/>
      <c r="K58" s="27"/>
      <c r="L58" s="27"/>
      <c r="M58" s="27">
        <v>20</v>
      </c>
      <c r="N58" s="27">
        <f>R58</f>
        <v>20</v>
      </c>
      <c r="O58" s="27"/>
      <c r="P58" s="27"/>
      <c r="Q58" s="27"/>
      <c r="R58" s="27">
        <v>20</v>
      </c>
      <c r="S58" s="27">
        <f>W58</f>
        <v>30</v>
      </c>
      <c r="T58" s="27"/>
      <c r="U58" s="27"/>
      <c r="V58" s="27"/>
      <c r="W58" s="27">
        <v>30</v>
      </c>
      <c r="X58" s="27">
        <f>AB58</f>
        <v>90</v>
      </c>
      <c r="Y58" s="27"/>
      <c r="Z58" s="27"/>
      <c r="AA58" s="27"/>
      <c r="AB58" s="27">
        <f t="shared" si="1"/>
        <v>90</v>
      </c>
      <c r="AC58" s="53"/>
      <c r="AD58" s="53"/>
      <c r="AE58" s="53"/>
    </row>
    <row r="59" spans="1:31" ht="20.399999999999999">
      <c r="A59" s="31">
        <v>44</v>
      </c>
      <c r="B59" s="47" t="s">
        <v>61</v>
      </c>
      <c r="C59" s="27">
        <v>7580</v>
      </c>
      <c r="D59" s="52"/>
      <c r="E59" s="52"/>
      <c r="F59" s="52"/>
      <c r="G59" s="52"/>
      <c r="H59" s="52"/>
      <c r="I59" s="27">
        <f>M59</f>
        <v>5</v>
      </c>
      <c r="J59" s="27"/>
      <c r="K59" s="27"/>
      <c r="L59" s="27"/>
      <c r="M59" s="27">
        <v>5</v>
      </c>
      <c r="N59" s="27">
        <f>R59</f>
        <v>5</v>
      </c>
      <c r="O59" s="27"/>
      <c r="P59" s="27"/>
      <c r="Q59" s="27"/>
      <c r="R59" s="27">
        <v>5</v>
      </c>
      <c r="S59" s="27">
        <f>W59</f>
        <v>5</v>
      </c>
      <c r="T59" s="27"/>
      <c r="U59" s="27"/>
      <c r="V59" s="27"/>
      <c r="W59" s="27">
        <v>5</v>
      </c>
      <c r="X59" s="27">
        <f>AB59</f>
        <v>15</v>
      </c>
      <c r="Y59" s="27"/>
      <c r="Z59" s="27"/>
      <c r="AA59" s="27"/>
      <c r="AB59" s="27">
        <f t="shared" si="1"/>
        <v>15</v>
      </c>
      <c r="AC59" s="53"/>
      <c r="AD59" s="53"/>
      <c r="AE59" s="53"/>
    </row>
    <row r="60" spans="1:31">
      <c r="A60" s="31">
        <v>45</v>
      </c>
      <c r="B60" s="47" t="s">
        <v>62</v>
      </c>
      <c r="C60" s="27">
        <v>31200</v>
      </c>
      <c r="D60" s="52"/>
      <c r="E60" s="52"/>
      <c r="F60" s="52"/>
      <c r="G60" s="52"/>
      <c r="H60" s="52"/>
      <c r="I60" s="27">
        <f>M60</f>
        <v>20</v>
      </c>
      <c r="J60" s="27"/>
      <c r="K60" s="27"/>
      <c r="L60" s="27"/>
      <c r="M60" s="27">
        <v>20</v>
      </c>
      <c r="N60" s="27">
        <f>R60</f>
        <v>20</v>
      </c>
      <c r="O60" s="27"/>
      <c r="P60" s="27"/>
      <c r="Q60" s="27"/>
      <c r="R60" s="27">
        <v>20</v>
      </c>
      <c r="S60" s="27">
        <f>W60</f>
        <v>20</v>
      </c>
      <c r="T60" s="27"/>
      <c r="U60" s="27"/>
      <c r="V60" s="27"/>
      <c r="W60" s="27">
        <v>20</v>
      </c>
      <c r="X60" s="27">
        <f>AB60</f>
        <v>60</v>
      </c>
      <c r="Y60" s="27"/>
      <c r="Z60" s="27"/>
      <c r="AA60" s="27"/>
      <c r="AB60" s="27">
        <f t="shared" si="1"/>
        <v>60</v>
      </c>
      <c r="AC60" s="53"/>
      <c r="AD60" s="53"/>
      <c r="AE60" s="53"/>
    </row>
    <row r="61" spans="1:31" ht="20.399999999999999">
      <c r="A61" s="25">
        <v>46</v>
      </c>
      <c r="B61" s="47" t="s">
        <v>63</v>
      </c>
      <c r="C61" s="27">
        <v>8100</v>
      </c>
      <c r="D61" s="27">
        <f>H61</f>
        <v>3</v>
      </c>
      <c r="E61" s="27"/>
      <c r="F61" s="27"/>
      <c r="G61" s="27"/>
      <c r="H61" s="27">
        <v>3</v>
      </c>
      <c r="I61" s="27">
        <f>M61</f>
        <v>4</v>
      </c>
      <c r="J61" s="27"/>
      <c r="K61" s="27"/>
      <c r="L61" s="27"/>
      <c r="M61" s="27">
        <v>4</v>
      </c>
      <c r="N61" s="27">
        <f>R61</f>
        <v>5</v>
      </c>
      <c r="O61" s="27"/>
      <c r="P61" s="27"/>
      <c r="Q61" s="27"/>
      <c r="R61" s="27">
        <v>5</v>
      </c>
      <c r="S61" s="27">
        <f>W61</f>
        <v>4</v>
      </c>
      <c r="T61" s="27"/>
      <c r="U61" s="27"/>
      <c r="V61" s="27"/>
      <c r="W61" s="27">
        <v>4</v>
      </c>
      <c r="X61" s="27">
        <f>AB61</f>
        <v>16</v>
      </c>
      <c r="Y61" s="27"/>
      <c r="Z61" s="27"/>
      <c r="AA61" s="27"/>
      <c r="AB61" s="27">
        <f t="shared" si="1"/>
        <v>16</v>
      </c>
      <c r="AC61" s="53"/>
      <c r="AD61" s="53"/>
      <c r="AE61" s="53"/>
    </row>
    <row r="62" spans="1:31" ht="20.399999999999999">
      <c r="A62" s="25">
        <v>47</v>
      </c>
      <c r="B62" s="47" t="s">
        <v>64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3"/>
      <c r="AD62" s="53"/>
      <c r="AE62" s="53"/>
    </row>
    <row r="63" spans="1:31" ht="20.399999999999999">
      <c r="A63" s="25">
        <v>48</v>
      </c>
      <c r="B63" s="47" t="s">
        <v>65</v>
      </c>
      <c r="C63" s="27">
        <v>41700</v>
      </c>
      <c r="D63" s="27">
        <f>H63</f>
        <v>10</v>
      </c>
      <c r="E63" s="27"/>
      <c r="F63" s="27"/>
      <c r="G63" s="27"/>
      <c r="H63" s="27">
        <v>10</v>
      </c>
      <c r="I63" s="27">
        <f>M63</f>
        <v>30</v>
      </c>
      <c r="J63" s="27"/>
      <c r="K63" s="27"/>
      <c r="L63" s="27"/>
      <c r="M63" s="27">
        <v>30</v>
      </c>
      <c r="N63" s="27">
        <f>R63</f>
        <v>20</v>
      </c>
      <c r="O63" s="27"/>
      <c r="P63" s="27"/>
      <c r="Q63" s="27"/>
      <c r="R63" s="27">
        <v>20</v>
      </c>
      <c r="S63" s="27">
        <f>W63</f>
        <v>23</v>
      </c>
      <c r="T63" s="27"/>
      <c r="U63" s="27"/>
      <c r="V63" s="27"/>
      <c r="W63" s="27">
        <v>23</v>
      </c>
      <c r="X63" s="27">
        <f>AB63</f>
        <v>83</v>
      </c>
      <c r="Y63" s="27"/>
      <c r="Z63" s="27"/>
      <c r="AA63" s="27"/>
      <c r="AB63" s="54">
        <f>W63+R63+M63+H63</f>
        <v>83</v>
      </c>
      <c r="AC63" s="53"/>
      <c r="AD63" s="53"/>
      <c r="AE63" s="53"/>
    </row>
    <row r="64" spans="1:31" ht="20.399999999999999">
      <c r="A64" s="25">
        <v>49</v>
      </c>
      <c r="B64" s="47" t="s">
        <v>66</v>
      </c>
      <c r="C64" s="27">
        <v>96000</v>
      </c>
      <c r="D64" s="27">
        <f>F64+H64</f>
        <v>40</v>
      </c>
      <c r="E64" s="27"/>
      <c r="F64" s="27">
        <v>20</v>
      </c>
      <c r="G64" s="27"/>
      <c r="H64" s="27">
        <v>20</v>
      </c>
      <c r="I64" s="27">
        <f>K64+M64</f>
        <v>50</v>
      </c>
      <c r="J64" s="27"/>
      <c r="K64" s="27">
        <v>20</v>
      </c>
      <c r="L64" s="27"/>
      <c r="M64" s="27">
        <v>30</v>
      </c>
      <c r="N64" s="27">
        <f>P64+R64</f>
        <v>50</v>
      </c>
      <c r="O64" s="27"/>
      <c r="P64" s="27">
        <v>20</v>
      </c>
      <c r="Q64" s="27"/>
      <c r="R64" s="27">
        <v>30</v>
      </c>
      <c r="S64" s="27">
        <f>U64+W64</f>
        <v>52</v>
      </c>
      <c r="T64" s="27"/>
      <c r="U64" s="27">
        <v>22</v>
      </c>
      <c r="V64" s="27"/>
      <c r="W64" s="27">
        <v>30</v>
      </c>
      <c r="X64" s="27">
        <f>Z64+AB64</f>
        <v>192</v>
      </c>
      <c r="Y64" s="27"/>
      <c r="Z64" s="27">
        <f>U64+P64+K64+F64</f>
        <v>82</v>
      </c>
      <c r="AA64" s="27"/>
      <c r="AB64" s="27">
        <f>W64+R64+M64+H64</f>
        <v>110</v>
      </c>
      <c r="AC64" s="53"/>
      <c r="AD64" s="53"/>
      <c r="AE64" s="53"/>
    </row>
    <row r="65" spans="1:31">
      <c r="A65" s="25">
        <v>50</v>
      </c>
      <c r="B65" s="47" t="s">
        <v>67</v>
      </c>
      <c r="C65" s="27">
        <v>39500</v>
      </c>
      <c r="D65" s="52"/>
      <c r="E65" s="52"/>
      <c r="F65" s="52"/>
      <c r="G65" s="52"/>
      <c r="H65" s="52"/>
      <c r="I65" s="27">
        <f>K65+M65</f>
        <v>30</v>
      </c>
      <c r="J65" s="27"/>
      <c r="K65" s="27">
        <v>15</v>
      </c>
      <c r="L65" s="27"/>
      <c r="M65" s="27">
        <v>15</v>
      </c>
      <c r="N65" s="27">
        <f>P65+R65</f>
        <v>24</v>
      </c>
      <c r="O65" s="27"/>
      <c r="P65" s="27">
        <v>12</v>
      </c>
      <c r="Q65" s="27"/>
      <c r="R65" s="27">
        <v>12</v>
      </c>
      <c r="S65" s="27">
        <f>U65+W65</f>
        <v>25</v>
      </c>
      <c r="T65" s="27"/>
      <c r="U65" s="27">
        <v>15</v>
      </c>
      <c r="V65" s="27"/>
      <c r="W65" s="27">
        <v>10</v>
      </c>
      <c r="X65" s="27">
        <f>Z65+AB65</f>
        <v>79</v>
      </c>
      <c r="Y65" s="27"/>
      <c r="Z65" s="27">
        <f>U65+P65+K65</f>
        <v>42</v>
      </c>
      <c r="AA65" s="27"/>
      <c r="AB65" s="27">
        <f>W65+R65+M65</f>
        <v>37</v>
      </c>
      <c r="AC65" s="53"/>
      <c r="AD65" s="53"/>
      <c r="AE65" s="53"/>
    </row>
    <row r="66" spans="1:31" ht="20.399999999999999">
      <c r="A66" s="31">
        <v>51</v>
      </c>
      <c r="B66" s="47" t="s">
        <v>68</v>
      </c>
      <c r="C66" s="27">
        <v>28300</v>
      </c>
      <c r="D66" s="52"/>
      <c r="E66" s="52"/>
      <c r="F66" s="52"/>
      <c r="G66" s="52"/>
      <c r="H66" s="52"/>
      <c r="I66" s="27">
        <f>M66</f>
        <v>17</v>
      </c>
      <c r="J66" s="27"/>
      <c r="K66" s="27"/>
      <c r="L66" s="27"/>
      <c r="M66" s="27">
        <v>17</v>
      </c>
      <c r="N66" s="27">
        <f>R66</f>
        <v>20</v>
      </c>
      <c r="O66" s="27"/>
      <c r="P66" s="27"/>
      <c r="Q66" s="27"/>
      <c r="R66" s="27">
        <v>20</v>
      </c>
      <c r="S66" s="27">
        <f>W66</f>
        <v>20</v>
      </c>
      <c r="T66" s="27"/>
      <c r="U66" s="27"/>
      <c r="V66" s="27"/>
      <c r="W66" s="27">
        <v>20</v>
      </c>
      <c r="X66" s="27">
        <f>AB66</f>
        <v>57</v>
      </c>
      <c r="Y66" s="27"/>
      <c r="Z66" s="27"/>
      <c r="AA66" s="27"/>
      <c r="AB66" s="27">
        <f>W66+R66+M66</f>
        <v>57</v>
      </c>
      <c r="AC66" s="53"/>
      <c r="AD66" s="53"/>
      <c r="AE66" s="53"/>
    </row>
    <row r="67" spans="1:31">
      <c r="A67" s="31">
        <v>52</v>
      </c>
      <c r="B67" s="47" t="s">
        <v>69</v>
      </c>
      <c r="C67" s="27">
        <v>180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>
        <v>2</v>
      </c>
      <c r="T67" s="27"/>
      <c r="U67" s="27"/>
      <c r="V67" s="27"/>
      <c r="W67" s="27">
        <v>2</v>
      </c>
      <c r="X67" s="27">
        <v>2</v>
      </c>
      <c r="Y67" s="27"/>
      <c r="Z67" s="27"/>
      <c r="AA67" s="27"/>
      <c r="AB67" s="27">
        <v>2</v>
      </c>
      <c r="AC67" s="53"/>
      <c r="AD67" s="53"/>
      <c r="AE67" s="53"/>
    </row>
    <row r="68" spans="1:31" ht="20.399999999999999">
      <c r="A68" s="31">
        <v>53</v>
      </c>
      <c r="B68" s="47" t="s">
        <v>70</v>
      </c>
      <c r="C68" s="27">
        <v>350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>
        <v>3</v>
      </c>
      <c r="T68" s="27"/>
      <c r="U68" s="27"/>
      <c r="V68" s="27"/>
      <c r="W68" s="27">
        <v>3</v>
      </c>
      <c r="X68" s="27">
        <v>3</v>
      </c>
      <c r="Y68" s="27"/>
      <c r="Z68" s="27"/>
      <c r="AA68" s="27"/>
      <c r="AB68" s="27">
        <v>3</v>
      </c>
      <c r="AC68" s="53"/>
      <c r="AD68" s="53"/>
      <c r="AE68" s="53"/>
    </row>
    <row r="69" spans="1:31" ht="20.399999999999999">
      <c r="A69" s="31">
        <v>54</v>
      </c>
      <c r="B69" s="47" t="s">
        <v>71</v>
      </c>
      <c r="C69" s="27">
        <v>24400</v>
      </c>
      <c r="D69" s="27"/>
      <c r="E69" s="27"/>
      <c r="F69" s="27"/>
      <c r="G69" s="27"/>
      <c r="H69" s="27"/>
      <c r="I69" s="27">
        <f>M69</f>
        <v>10</v>
      </c>
      <c r="J69" s="27"/>
      <c r="K69" s="27"/>
      <c r="L69" s="27"/>
      <c r="M69" s="27">
        <v>10</v>
      </c>
      <c r="N69" s="27">
        <f>R69</f>
        <v>20</v>
      </c>
      <c r="O69" s="27"/>
      <c r="P69" s="27"/>
      <c r="Q69" s="27"/>
      <c r="R69" s="27">
        <v>20</v>
      </c>
      <c r="S69" s="27">
        <f>W69</f>
        <v>19</v>
      </c>
      <c r="T69" s="27"/>
      <c r="U69" s="27"/>
      <c r="V69" s="27"/>
      <c r="W69" s="27">
        <v>19</v>
      </c>
      <c r="X69" s="27">
        <f>AB69</f>
        <v>49</v>
      </c>
      <c r="Y69" s="27"/>
      <c r="Z69" s="27"/>
      <c r="AA69" s="27"/>
      <c r="AB69" s="27">
        <f>W69+R69+M69</f>
        <v>49</v>
      </c>
      <c r="AC69" s="53"/>
      <c r="AD69" s="53"/>
      <c r="AE69" s="53"/>
    </row>
    <row r="70" spans="1:31" ht="30.6">
      <c r="A70" s="25">
        <v>55</v>
      </c>
      <c r="B70" s="47" t="s">
        <v>72</v>
      </c>
      <c r="C70" s="27">
        <v>5900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>
        <f>R70</f>
        <v>6</v>
      </c>
      <c r="O70" s="27"/>
      <c r="P70" s="27"/>
      <c r="Q70" s="27"/>
      <c r="R70" s="27">
        <v>6</v>
      </c>
      <c r="S70" s="27">
        <f>W70</f>
        <v>6</v>
      </c>
      <c r="T70" s="27"/>
      <c r="U70" s="27"/>
      <c r="V70" s="27"/>
      <c r="W70" s="27">
        <v>6</v>
      </c>
      <c r="X70" s="27">
        <f>AB70</f>
        <v>12</v>
      </c>
      <c r="Y70" s="27"/>
      <c r="Z70" s="27"/>
      <c r="AA70" s="27"/>
      <c r="AB70" s="27">
        <f>W70+R70</f>
        <v>12</v>
      </c>
      <c r="AC70" s="53"/>
      <c r="AD70" s="53"/>
      <c r="AE70" s="53"/>
    </row>
    <row r="71" spans="1:31" ht="20.399999999999999">
      <c r="A71" s="25">
        <v>56</v>
      </c>
      <c r="B71" s="47" t="s">
        <v>73</v>
      </c>
      <c r="C71" s="27">
        <v>45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>
        <v>1</v>
      </c>
      <c r="T71" s="27"/>
      <c r="U71" s="27"/>
      <c r="V71" s="27"/>
      <c r="W71" s="27">
        <v>1</v>
      </c>
      <c r="X71" s="27">
        <v>1</v>
      </c>
      <c r="Y71" s="27"/>
      <c r="Z71" s="27"/>
      <c r="AA71" s="27"/>
      <c r="AB71" s="27">
        <v>1</v>
      </c>
      <c r="AC71" s="53"/>
      <c r="AD71" s="53"/>
      <c r="AE71" s="53"/>
    </row>
    <row r="72" spans="1:31">
      <c r="A72" s="25">
        <v>57</v>
      </c>
      <c r="B72" s="47" t="s">
        <v>74</v>
      </c>
      <c r="C72" s="27">
        <v>64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3"/>
      <c r="AD72" s="53"/>
      <c r="AE72" s="53"/>
    </row>
    <row r="73" spans="1:31" ht="20.399999999999999">
      <c r="A73" s="25">
        <v>58</v>
      </c>
      <c r="B73" s="47" t="s">
        <v>75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3"/>
      <c r="AD73" s="53"/>
      <c r="AE73" s="53"/>
    </row>
    <row r="74" spans="1:31" ht="20.399999999999999">
      <c r="A74" s="25">
        <v>59</v>
      </c>
      <c r="B74" s="47" t="s">
        <v>76</v>
      </c>
      <c r="C74" s="27">
        <v>5900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>
        <f>R74</f>
        <v>6</v>
      </c>
      <c r="O74" s="27"/>
      <c r="P74" s="27"/>
      <c r="Q74" s="27"/>
      <c r="R74" s="27">
        <v>6</v>
      </c>
      <c r="S74" s="27">
        <f>W74</f>
        <v>6</v>
      </c>
      <c r="T74" s="27"/>
      <c r="U74" s="27"/>
      <c r="V74" s="27"/>
      <c r="W74" s="27">
        <v>6</v>
      </c>
      <c r="X74" s="27">
        <f>AB74</f>
        <v>12</v>
      </c>
      <c r="Y74" s="27"/>
      <c r="Z74" s="27"/>
      <c r="AA74" s="27"/>
      <c r="AB74" s="27">
        <f>W74+R74</f>
        <v>12</v>
      </c>
      <c r="AC74" s="53"/>
      <c r="AD74" s="53"/>
      <c r="AE74" s="53"/>
    </row>
    <row r="75" spans="1:31">
      <c r="A75" s="31">
        <v>60</v>
      </c>
      <c r="B75" s="47" t="s">
        <v>77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53"/>
      <c r="AD75" s="53"/>
      <c r="AE75" s="53"/>
    </row>
    <row r="76" spans="1:31">
      <c r="A76" s="31">
        <v>61</v>
      </c>
      <c r="B76" s="47" t="s">
        <v>78</v>
      </c>
      <c r="C76" s="27">
        <v>410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>
        <v>4</v>
      </c>
      <c r="T76" s="27"/>
      <c r="U76" s="27"/>
      <c r="V76" s="27"/>
      <c r="W76" s="27">
        <v>4</v>
      </c>
      <c r="X76" s="27">
        <v>4</v>
      </c>
      <c r="Y76" s="27"/>
      <c r="Z76" s="27"/>
      <c r="AA76" s="27"/>
      <c r="AB76" s="27">
        <v>4</v>
      </c>
      <c r="AC76" s="53"/>
      <c r="AD76" s="53"/>
      <c r="AE76" s="53"/>
    </row>
    <row r="77" spans="1:31">
      <c r="A77" s="31">
        <v>62</v>
      </c>
      <c r="B77" s="47" t="s">
        <v>79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3"/>
      <c r="AD77" s="53"/>
      <c r="AE77" s="53"/>
    </row>
    <row r="78" spans="1:31" ht="20.399999999999999">
      <c r="A78" s="31">
        <v>63</v>
      </c>
      <c r="B78" s="47" t="s">
        <v>80</v>
      </c>
      <c r="C78" s="27">
        <v>2700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>
        <f>W78</f>
        <v>5</v>
      </c>
      <c r="T78" s="27"/>
      <c r="U78" s="27"/>
      <c r="V78" s="27"/>
      <c r="W78" s="27">
        <v>5</v>
      </c>
      <c r="X78" s="27">
        <f>AB78</f>
        <v>5</v>
      </c>
      <c r="Y78" s="27"/>
      <c r="Z78" s="27"/>
      <c r="AA78" s="27"/>
      <c r="AB78" s="27">
        <f>W78</f>
        <v>5</v>
      </c>
      <c r="AC78" s="53"/>
      <c r="AD78" s="53"/>
      <c r="AE78" s="53"/>
    </row>
    <row r="79" spans="1:31" ht="20.399999999999999">
      <c r="A79" s="25">
        <v>64</v>
      </c>
      <c r="B79" s="47" t="s">
        <v>81</v>
      </c>
      <c r="C79" s="27">
        <v>760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>
        <f>W79</f>
        <v>2</v>
      </c>
      <c r="T79" s="27"/>
      <c r="U79" s="27"/>
      <c r="V79" s="27"/>
      <c r="W79" s="27">
        <v>2</v>
      </c>
      <c r="X79" s="27">
        <f>AB79</f>
        <v>2</v>
      </c>
      <c r="Y79" s="27"/>
      <c r="Z79" s="27"/>
      <c r="AA79" s="27"/>
      <c r="AB79" s="27">
        <f>W79</f>
        <v>2</v>
      </c>
      <c r="AC79" s="53"/>
      <c r="AD79" s="53"/>
      <c r="AE79" s="53"/>
    </row>
    <row r="80" spans="1:31">
      <c r="A80" s="25">
        <v>65</v>
      </c>
      <c r="B80" s="47" t="s">
        <v>82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53"/>
      <c r="AD80" s="53"/>
      <c r="AE80" s="53"/>
    </row>
    <row r="81" spans="1:31">
      <c r="A81" s="25">
        <v>66</v>
      </c>
      <c r="B81" s="47" t="s">
        <v>83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53"/>
      <c r="AD81" s="53"/>
      <c r="AE81" s="53"/>
    </row>
    <row r="82" spans="1:31">
      <c r="A82" s="25">
        <v>67</v>
      </c>
      <c r="B82" s="47" t="s">
        <v>84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3"/>
      <c r="AD82" s="53"/>
      <c r="AE82" s="53"/>
    </row>
    <row r="83" spans="1:31">
      <c r="A83" s="25">
        <v>68</v>
      </c>
      <c r="B83" s="47" t="s">
        <v>85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3"/>
      <c r="AD83" s="53"/>
      <c r="AE83" s="53"/>
    </row>
    <row r="84" spans="1:31">
      <c r="A84" s="31">
        <v>69</v>
      </c>
      <c r="B84" s="47" t="s">
        <v>86</v>
      </c>
      <c r="C84" s="27">
        <v>600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>
        <f>W84</f>
        <v>2</v>
      </c>
      <c r="T84" s="27"/>
      <c r="U84" s="27"/>
      <c r="V84" s="27"/>
      <c r="W84" s="27">
        <v>2</v>
      </c>
      <c r="X84" s="27">
        <f>AB84</f>
        <v>2</v>
      </c>
      <c r="Y84" s="27"/>
      <c r="Z84" s="27"/>
      <c r="AA84" s="27"/>
      <c r="AB84" s="27">
        <f>W84</f>
        <v>2</v>
      </c>
      <c r="AC84" s="53"/>
      <c r="AD84" s="53"/>
      <c r="AE84" s="53"/>
    </row>
    <row r="85" spans="1:31" ht="20.399999999999999">
      <c r="A85" s="31">
        <v>70</v>
      </c>
      <c r="B85" s="47" t="s">
        <v>87</v>
      </c>
      <c r="C85" s="27">
        <v>9200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>
        <f>R85</f>
        <v>9</v>
      </c>
      <c r="O85" s="27"/>
      <c r="P85" s="27"/>
      <c r="Q85" s="27"/>
      <c r="R85" s="27">
        <v>9</v>
      </c>
      <c r="S85" s="27">
        <f>W85</f>
        <v>9</v>
      </c>
      <c r="T85" s="27"/>
      <c r="U85" s="27"/>
      <c r="V85" s="27"/>
      <c r="W85" s="27">
        <v>9</v>
      </c>
      <c r="X85" s="27">
        <f>AB85</f>
        <v>18</v>
      </c>
      <c r="Y85" s="27"/>
      <c r="Z85" s="27"/>
      <c r="AA85" s="27"/>
      <c r="AB85" s="27">
        <f>W85+R85</f>
        <v>18</v>
      </c>
      <c r="AC85" s="53"/>
      <c r="AD85" s="53"/>
      <c r="AE85" s="53"/>
    </row>
    <row r="86" spans="1:31">
      <c r="A86" s="31">
        <v>71</v>
      </c>
      <c r="B86" s="47" t="s">
        <v>88</v>
      </c>
      <c r="C86" s="27">
        <v>7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>
        <v>1</v>
      </c>
      <c r="T86" s="27"/>
      <c r="U86" s="27"/>
      <c r="V86" s="27"/>
      <c r="W86" s="27">
        <v>1</v>
      </c>
      <c r="X86" s="27">
        <v>1</v>
      </c>
      <c r="Y86" s="27"/>
      <c r="Z86" s="27"/>
      <c r="AA86" s="27"/>
      <c r="AB86" s="27">
        <v>1</v>
      </c>
      <c r="AC86" s="53"/>
      <c r="AD86" s="53"/>
      <c r="AE86" s="53"/>
    </row>
    <row r="87" spans="1:31" ht="40.799999999999997">
      <c r="A87" s="31">
        <v>72</v>
      </c>
      <c r="B87" s="47" t="s">
        <v>89</v>
      </c>
      <c r="C87" s="27">
        <v>2080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>
        <f>W87</f>
        <v>4</v>
      </c>
      <c r="T87" s="27"/>
      <c r="U87" s="27"/>
      <c r="V87" s="27"/>
      <c r="W87" s="27">
        <v>4</v>
      </c>
      <c r="X87" s="27">
        <f>AB87</f>
        <v>4</v>
      </c>
      <c r="Y87" s="27"/>
      <c r="Z87" s="27"/>
      <c r="AA87" s="27"/>
      <c r="AB87" s="27">
        <f>W87</f>
        <v>4</v>
      </c>
      <c r="AC87" s="53"/>
      <c r="AD87" s="53"/>
      <c r="AE87" s="53"/>
    </row>
    <row r="88" spans="1:31" ht="30.6">
      <c r="A88" s="25">
        <v>73</v>
      </c>
      <c r="B88" s="47" t="s">
        <v>90</v>
      </c>
      <c r="C88" s="27">
        <v>10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>
        <f>W88</f>
        <v>1</v>
      </c>
      <c r="T88" s="27"/>
      <c r="U88" s="27"/>
      <c r="V88" s="27"/>
      <c r="W88" s="27">
        <v>1</v>
      </c>
      <c r="X88" s="27">
        <f>AB88</f>
        <v>1</v>
      </c>
      <c r="Y88" s="27"/>
      <c r="Z88" s="27"/>
      <c r="AA88" s="27"/>
      <c r="AB88" s="27">
        <f>W88</f>
        <v>1</v>
      </c>
      <c r="AC88" s="53"/>
      <c r="AD88" s="53"/>
      <c r="AE88" s="53"/>
    </row>
    <row r="89" spans="1:31">
      <c r="A89" s="25">
        <v>74</v>
      </c>
      <c r="B89" s="47" t="s">
        <v>91</v>
      </c>
      <c r="C89" s="27">
        <v>200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>
        <f>W89</f>
        <v>2</v>
      </c>
      <c r="T89" s="27"/>
      <c r="U89" s="27"/>
      <c r="V89" s="27"/>
      <c r="W89" s="27">
        <v>2</v>
      </c>
      <c r="X89" s="27">
        <f>AB89</f>
        <v>2</v>
      </c>
      <c r="Y89" s="27"/>
      <c r="Z89" s="27"/>
      <c r="AA89" s="27"/>
      <c r="AB89" s="27">
        <f>W89</f>
        <v>2</v>
      </c>
      <c r="AC89" s="53"/>
      <c r="AD89" s="53"/>
      <c r="AE89" s="53"/>
    </row>
    <row r="90" spans="1:31">
      <c r="A90" s="25">
        <v>75</v>
      </c>
      <c r="B90" s="47" t="s">
        <v>92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53"/>
      <c r="AD90" s="53"/>
      <c r="AE90" s="53"/>
    </row>
    <row r="91" spans="1:31">
      <c r="A91" s="25">
        <v>76</v>
      </c>
      <c r="B91" s="47" t="s">
        <v>93</v>
      </c>
      <c r="C91" s="27">
        <v>20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27">
        <f>W91</f>
        <v>1</v>
      </c>
      <c r="T91" s="27"/>
      <c r="U91" s="27"/>
      <c r="V91" s="27"/>
      <c r="W91" s="27">
        <v>1</v>
      </c>
      <c r="X91" s="27">
        <f>AB91</f>
        <v>1</v>
      </c>
      <c r="Y91" s="27"/>
      <c r="Z91" s="27"/>
      <c r="AA91" s="27"/>
      <c r="AB91" s="27">
        <f>W91</f>
        <v>1</v>
      </c>
      <c r="AC91" s="53"/>
      <c r="AD91" s="53"/>
      <c r="AE91" s="53"/>
    </row>
    <row r="92" spans="1:31">
      <c r="A92" s="25">
        <v>77</v>
      </c>
      <c r="B92" s="47" t="s">
        <v>94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3"/>
      <c r="AD92" s="53"/>
      <c r="AE92" s="53"/>
    </row>
    <row r="93" spans="1:31">
      <c r="A93" s="31">
        <v>78</v>
      </c>
      <c r="B93" s="47" t="s">
        <v>95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3"/>
      <c r="AD93" s="53"/>
      <c r="AE93" s="53"/>
    </row>
    <row r="94" spans="1:31">
      <c r="A94" s="31">
        <v>79</v>
      </c>
      <c r="B94" s="47" t="s">
        <v>96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3"/>
      <c r="AD94" s="53"/>
      <c r="AE94" s="53"/>
    </row>
    <row r="95" spans="1:31" ht="20.399999999999999">
      <c r="A95" s="31">
        <v>80</v>
      </c>
      <c r="B95" s="47" t="s">
        <v>97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3"/>
      <c r="AD95" s="53"/>
      <c r="AE95" s="53"/>
    </row>
    <row r="96" spans="1:31">
      <c r="A96" s="31">
        <v>81</v>
      </c>
      <c r="B96" s="47" t="s">
        <v>98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3"/>
      <c r="AD96" s="53"/>
      <c r="AE96" s="53"/>
    </row>
    <row r="97" spans="1:31">
      <c r="A97" s="25">
        <v>82</v>
      </c>
      <c r="B97" s="47" t="s">
        <v>99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3"/>
      <c r="AD97" s="53"/>
      <c r="AE97" s="53"/>
    </row>
    <row r="98" spans="1:31">
      <c r="A98" s="25">
        <v>83</v>
      </c>
      <c r="B98" s="47" t="s">
        <v>100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3"/>
      <c r="AD98" s="53"/>
      <c r="AE98" s="53"/>
    </row>
    <row r="99" spans="1:31">
      <c r="A99" s="25">
        <v>84</v>
      </c>
      <c r="B99" s="47" t="s">
        <v>101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3"/>
      <c r="AD99" s="53"/>
      <c r="AE99" s="53"/>
    </row>
    <row r="100" spans="1:31">
      <c r="A100" s="25">
        <v>85</v>
      </c>
      <c r="B100" s="47" t="s">
        <v>102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3"/>
      <c r="AD100" s="53"/>
      <c r="AE100" s="53"/>
    </row>
    <row r="101" spans="1:31">
      <c r="A101" s="25">
        <v>86</v>
      </c>
      <c r="B101" s="47" t="s">
        <v>103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3"/>
      <c r="AD101" s="53"/>
      <c r="AE101" s="53"/>
    </row>
    <row r="102" spans="1:31">
      <c r="A102" s="31">
        <v>87</v>
      </c>
      <c r="B102" s="47" t="s">
        <v>104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3"/>
      <c r="AD102" s="53"/>
      <c r="AE102" s="53"/>
    </row>
    <row r="103" spans="1:31">
      <c r="A103" s="31">
        <v>88</v>
      </c>
      <c r="B103" s="47" t="s">
        <v>105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3"/>
      <c r="AD103" s="53"/>
      <c r="AE103" s="53"/>
    </row>
    <row r="104" spans="1:31">
      <c r="A104" s="31">
        <v>89</v>
      </c>
      <c r="B104" s="47" t="s">
        <v>106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3"/>
      <c r="AD104" s="53"/>
      <c r="AE104" s="53"/>
    </row>
    <row r="105" spans="1:31">
      <c r="A105" s="31">
        <v>90</v>
      </c>
      <c r="B105" s="47" t="s">
        <v>107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3"/>
      <c r="AD105" s="53"/>
      <c r="AE105" s="53"/>
    </row>
    <row r="106" spans="1:31" ht="20.399999999999999">
      <c r="A106" s="25">
        <v>91</v>
      </c>
      <c r="B106" s="47" t="s">
        <v>108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3"/>
      <c r="AD106" s="53"/>
      <c r="AE106" s="53"/>
    </row>
    <row r="107" spans="1:31" ht="20.399999999999999">
      <c r="A107" s="25">
        <v>92</v>
      </c>
      <c r="B107" s="47" t="s">
        <v>109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3"/>
      <c r="AD107" s="53"/>
      <c r="AE107" s="53"/>
    </row>
    <row r="108" spans="1:31" ht="20.399999999999999">
      <c r="A108" s="25">
        <v>93</v>
      </c>
      <c r="B108" s="47" t="s">
        <v>110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3"/>
      <c r="AD108" s="53"/>
      <c r="AE108" s="53"/>
    </row>
    <row r="109" spans="1:31">
      <c r="A109" s="25">
        <v>94</v>
      </c>
      <c r="B109" s="47" t="s">
        <v>111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3"/>
      <c r="AD109" s="53"/>
      <c r="AE109" s="53"/>
    </row>
    <row r="110" spans="1:31" ht="30.6">
      <c r="A110" s="25">
        <v>95</v>
      </c>
      <c r="B110" s="47" t="s">
        <v>112</v>
      </c>
      <c r="C110" s="34">
        <f>SUM(C16:C109)</f>
        <v>1052061</v>
      </c>
      <c r="D110" s="34">
        <f>SUM(D16:D109)</f>
        <v>228</v>
      </c>
      <c r="E110" s="34"/>
      <c r="F110" s="34">
        <f>SUM(F16:F109)</f>
        <v>85</v>
      </c>
      <c r="G110" s="34">
        <f>SUM(G16:G109)</f>
        <v>2</v>
      </c>
      <c r="H110" s="34">
        <f>SUM(H16:H109)</f>
        <v>141</v>
      </c>
      <c r="I110" s="34">
        <f>SUM(I16:I109)</f>
        <v>571</v>
      </c>
      <c r="J110" s="34">
        <f>SUM(J16:J109)</f>
        <v>30</v>
      </c>
      <c r="K110" s="34"/>
      <c r="L110" s="34">
        <f t="shared" ref="L110:V110" si="2">SUM(L16:L109)</f>
        <v>10</v>
      </c>
      <c r="M110" s="34">
        <f t="shared" si="2"/>
        <v>308</v>
      </c>
      <c r="N110" s="34">
        <f t="shared" si="2"/>
        <v>716</v>
      </c>
      <c r="O110" s="34">
        <f t="shared" si="2"/>
        <v>45</v>
      </c>
      <c r="P110" s="34">
        <f t="shared" si="2"/>
        <v>260</v>
      </c>
      <c r="Q110" s="34">
        <f t="shared" si="2"/>
        <v>10</v>
      </c>
      <c r="R110" s="34">
        <f t="shared" si="2"/>
        <v>406</v>
      </c>
      <c r="S110" s="34">
        <f t="shared" si="2"/>
        <v>755</v>
      </c>
      <c r="T110" s="34">
        <f t="shared" si="2"/>
        <v>30</v>
      </c>
      <c r="U110" s="34">
        <f t="shared" si="2"/>
        <v>251</v>
      </c>
      <c r="V110" s="34">
        <f t="shared" si="2"/>
        <v>10</v>
      </c>
      <c r="W110" s="34">
        <f>SUM(W17:W109)</f>
        <v>467</v>
      </c>
      <c r="X110" s="34">
        <f>SUM(X16:X109)</f>
        <v>2283</v>
      </c>
      <c r="Y110" s="34">
        <f>SUM(Y16:Y109)</f>
        <v>110</v>
      </c>
      <c r="Z110" s="34">
        <f>SUM(Z16:Z109)</f>
        <v>819</v>
      </c>
      <c r="AA110" s="34">
        <f>SUM(AA16:AA109)</f>
        <v>32</v>
      </c>
      <c r="AB110" s="34">
        <f>SUM(AB16:AB109)</f>
        <v>1322</v>
      </c>
      <c r="AC110" s="53"/>
      <c r="AD110" s="53"/>
      <c r="AE110" s="53"/>
    </row>
    <row r="112" spans="1:31">
      <c r="B112" s="55" t="s">
        <v>128</v>
      </c>
      <c r="C112" s="55"/>
      <c r="D112" s="55"/>
      <c r="E112" s="55"/>
      <c r="F112" s="55"/>
      <c r="G112" s="55"/>
      <c r="H112" s="55"/>
    </row>
    <row r="113" spans="2:8" s="7" customFormat="1" ht="18.75" customHeight="1">
      <c r="B113" s="55" t="s">
        <v>129</v>
      </c>
      <c r="C113" s="55"/>
      <c r="D113" s="55"/>
      <c r="E113" s="55"/>
      <c r="F113" s="55"/>
      <c r="G113" s="55"/>
      <c r="H113" s="55"/>
    </row>
    <row r="114" spans="2:8" s="7" customFormat="1" ht="19.5" customHeight="1">
      <c r="B114" s="7" t="s">
        <v>143</v>
      </c>
    </row>
    <row r="115" spans="2:8" s="7" customFormat="1" ht="19.5" customHeight="1">
      <c r="B115" s="7" t="s">
        <v>113</v>
      </c>
    </row>
  </sheetData>
  <mergeCells count="15">
    <mergeCell ref="T14:W14"/>
    <mergeCell ref="Y14:AB14"/>
    <mergeCell ref="A10:AB10"/>
    <mergeCell ref="B11:G11"/>
    <mergeCell ref="D13:H13"/>
    <mergeCell ref="I13:M13"/>
    <mergeCell ref="N13:R13"/>
    <mergeCell ref="S13:W13"/>
    <mergeCell ref="X13:AB13"/>
    <mergeCell ref="K4:Q4"/>
    <mergeCell ref="K5:P5"/>
    <mergeCell ref="L2:N2"/>
    <mergeCell ref="E14:H14"/>
    <mergeCell ref="J14:M14"/>
    <mergeCell ref="O14:R14"/>
  </mergeCells>
  <pageMargins left="0.7" right="0.7" top="0.75" bottom="0.75" header="0.3" footer="0.3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2:S114"/>
  <sheetViews>
    <sheetView workbookViewId="0">
      <selection activeCell="I3" sqref="I3"/>
    </sheetView>
  </sheetViews>
  <sheetFormatPr defaultColWidth="8.88671875" defaultRowHeight="13.8"/>
  <cols>
    <col min="1" max="1" width="4.33203125" style="7" customWidth="1"/>
    <col min="2" max="2" width="22.6640625" style="8" customWidth="1"/>
    <col min="3" max="3" width="11.5546875" style="7" customWidth="1"/>
    <col min="4" max="4" width="7.6640625" style="44" customWidth="1"/>
    <col min="5" max="6" width="7.6640625" style="7" customWidth="1"/>
    <col min="7" max="8" width="8.44140625" style="7" customWidth="1"/>
    <col min="9" max="10" width="8.33203125" style="7" customWidth="1"/>
    <col min="11" max="11" width="8.88671875" style="7"/>
    <col min="12" max="12" width="8.88671875" style="7" customWidth="1"/>
    <col min="13" max="14" width="8.88671875" style="7"/>
    <col min="15" max="15" width="9.88671875" style="7" customWidth="1"/>
    <col min="16" max="16" width="7.33203125" style="7" customWidth="1"/>
    <col min="17" max="17" width="8.33203125" style="7" customWidth="1"/>
    <col min="18" max="18" width="9.6640625" style="7" customWidth="1"/>
    <col min="19" max="16384" width="8.88671875" style="7"/>
  </cols>
  <sheetData>
    <row r="2" spans="1:19" s="14" customFormat="1" ht="15.6">
      <c r="A2" s="10" t="s">
        <v>2</v>
      </c>
      <c r="B2" s="8"/>
      <c r="C2" s="61"/>
      <c r="D2" s="41"/>
      <c r="E2" s="61"/>
      <c r="F2" s="10"/>
      <c r="I2" s="10" t="s">
        <v>7</v>
      </c>
    </row>
    <row r="3" spans="1:19" s="14" customFormat="1" ht="15.6">
      <c r="A3" s="10" t="s">
        <v>146</v>
      </c>
      <c r="B3" s="8"/>
      <c r="C3" s="61"/>
      <c r="D3" s="41"/>
      <c r="E3" s="61"/>
      <c r="F3" s="10"/>
      <c r="I3" s="10" t="s">
        <v>147</v>
      </c>
    </row>
    <row r="4" spans="1:19" s="14" customFormat="1" ht="15.6">
      <c r="A4" s="10" t="s">
        <v>8</v>
      </c>
      <c r="B4" s="8"/>
      <c r="C4" s="61"/>
      <c r="D4" s="41"/>
      <c r="E4" s="61"/>
      <c r="F4" s="10"/>
      <c r="I4" s="10" t="s">
        <v>9</v>
      </c>
    </row>
    <row r="5" spans="1:19" s="14" customFormat="1" ht="15.6">
      <c r="A5" s="10" t="s">
        <v>3</v>
      </c>
      <c r="B5" s="8"/>
      <c r="C5" s="61"/>
      <c r="D5" s="41"/>
      <c r="E5" s="61"/>
      <c r="F5" s="10"/>
      <c r="I5" s="10" t="s">
        <v>3</v>
      </c>
    </row>
    <row r="6" spans="1:19" s="14" customFormat="1" ht="15.6">
      <c r="A6" s="10" t="s">
        <v>4</v>
      </c>
      <c r="B6" s="8"/>
      <c r="C6" s="61"/>
      <c r="D6" s="41"/>
      <c r="E6" s="61"/>
      <c r="F6" s="10"/>
      <c r="I6" s="10" t="s">
        <v>4</v>
      </c>
    </row>
    <row r="7" spans="1:19" s="14" customFormat="1" ht="15.6">
      <c r="A7" s="10" t="s">
        <v>5</v>
      </c>
      <c r="B7" s="8"/>
      <c r="C7" s="61"/>
      <c r="D7" s="41"/>
      <c r="E7" s="61"/>
      <c r="F7" s="10"/>
      <c r="I7" s="10" t="s">
        <v>5</v>
      </c>
    </row>
    <row r="8" spans="1:19" s="14" customFormat="1" ht="15.6">
      <c r="A8" s="10" t="s">
        <v>6</v>
      </c>
      <c r="B8" s="8"/>
      <c r="C8" s="61"/>
      <c r="D8" s="41"/>
      <c r="E8" s="61"/>
      <c r="F8" s="10"/>
      <c r="I8" s="10" t="s">
        <v>17</v>
      </c>
    </row>
    <row r="9" spans="1:19" s="14" customFormat="1" ht="15.6">
      <c r="A9" s="10"/>
      <c r="B9" s="8"/>
      <c r="C9" s="61"/>
      <c r="D9" s="41"/>
      <c r="E9" s="61"/>
      <c r="F9" s="10"/>
    </row>
    <row r="10" spans="1:19" s="15" customFormat="1" ht="42.45" customHeight="1">
      <c r="A10" s="86" t="s">
        <v>134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19" s="15" customFormat="1">
      <c r="A11" s="7"/>
      <c r="B11" s="17"/>
    </row>
    <row r="12" spans="1:19" s="15" customFormat="1" ht="96.6">
      <c r="A12" s="20" t="s">
        <v>0</v>
      </c>
      <c r="B12" s="21" t="s">
        <v>1</v>
      </c>
      <c r="C12" s="21" t="s">
        <v>114</v>
      </c>
      <c r="D12" s="92" t="s">
        <v>12</v>
      </c>
      <c r="E12" s="106"/>
      <c r="F12" s="106"/>
      <c r="G12" s="92" t="s">
        <v>13</v>
      </c>
      <c r="H12" s="106"/>
      <c r="I12" s="106"/>
      <c r="J12" s="92" t="s">
        <v>14</v>
      </c>
      <c r="K12" s="106"/>
      <c r="L12" s="106"/>
      <c r="M12" s="92" t="s">
        <v>15</v>
      </c>
      <c r="N12" s="106"/>
      <c r="O12" s="106"/>
      <c r="P12" s="92" t="s">
        <v>116</v>
      </c>
      <c r="Q12" s="106"/>
      <c r="R12" s="106"/>
      <c r="S12" s="82"/>
    </row>
    <row r="13" spans="1:19" s="15" customFormat="1" ht="14.4">
      <c r="A13" s="20"/>
      <c r="B13" s="21"/>
      <c r="C13" s="21"/>
      <c r="D13" s="39"/>
      <c r="E13" s="103" t="s">
        <v>115</v>
      </c>
      <c r="F13" s="104"/>
      <c r="G13" s="39"/>
      <c r="H13" s="103" t="s">
        <v>115</v>
      </c>
      <c r="I13" s="104"/>
      <c r="J13" s="39"/>
      <c r="K13" s="103" t="s">
        <v>115</v>
      </c>
      <c r="L13" s="104"/>
      <c r="M13" s="39"/>
      <c r="N13" s="103" t="s">
        <v>115</v>
      </c>
      <c r="O13" s="104"/>
      <c r="P13" s="39"/>
      <c r="Q13" s="103" t="s">
        <v>115</v>
      </c>
      <c r="R13" s="104"/>
    </row>
    <row r="14" spans="1:19" s="17" customFormat="1" ht="30.6">
      <c r="A14" s="22"/>
      <c r="B14" s="62"/>
      <c r="C14" s="23"/>
      <c r="D14" s="24" t="s">
        <v>11</v>
      </c>
      <c r="E14" s="24" t="s">
        <v>117</v>
      </c>
      <c r="F14" s="24" t="s">
        <v>118</v>
      </c>
      <c r="G14" s="24" t="s">
        <v>11</v>
      </c>
      <c r="H14" s="24" t="s">
        <v>117</v>
      </c>
      <c r="I14" s="24" t="s">
        <v>118</v>
      </c>
      <c r="J14" s="24" t="s">
        <v>11</v>
      </c>
      <c r="K14" s="24" t="s">
        <v>117</v>
      </c>
      <c r="L14" s="24" t="s">
        <v>118</v>
      </c>
      <c r="M14" s="24" t="s">
        <v>11</v>
      </c>
      <c r="N14" s="24" t="s">
        <v>117</v>
      </c>
      <c r="O14" s="24" t="s">
        <v>118</v>
      </c>
      <c r="P14" s="24" t="s">
        <v>11</v>
      </c>
      <c r="Q14" s="24" t="s">
        <v>117</v>
      </c>
      <c r="R14" s="24" t="s">
        <v>118</v>
      </c>
    </row>
    <row r="15" spans="1:19" s="15" customFormat="1" ht="14.4">
      <c r="A15" s="25">
        <v>1</v>
      </c>
      <c r="B15" s="57" t="s">
        <v>18</v>
      </c>
      <c r="C15" s="39"/>
      <c r="D15" s="39"/>
      <c r="E15" s="39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9" s="15" customFormat="1" ht="14.4">
      <c r="A16" s="25">
        <v>2</v>
      </c>
      <c r="B16" s="58" t="s">
        <v>19</v>
      </c>
      <c r="C16" s="63">
        <v>75</v>
      </c>
      <c r="D16" s="39"/>
      <c r="E16" s="39"/>
      <c r="F16" s="26"/>
      <c r="G16" s="27"/>
      <c r="H16" s="27"/>
      <c r="I16" s="27"/>
      <c r="J16" s="27"/>
      <c r="K16" s="27"/>
      <c r="L16" s="27"/>
      <c r="M16" s="27">
        <v>2</v>
      </c>
      <c r="N16" s="27"/>
      <c r="O16" s="27">
        <v>2</v>
      </c>
      <c r="P16" s="27">
        <v>2</v>
      </c>
      <c r="Q16" s="27"/>
      <c r="R16" s="27">
        <v>2</v>
      </c>
      <c r="S16" s="29"/>
    </row>
    <row r="17" spans="1:19" s="15" customFormat="1" ht="14.4">
      <c r="A17" s="25">
        <v>3</v>
      </c>
      <c r="B17" s="58" t="s">
        <v>20</v>
      </c>
      <c r="C17" s="63">
        <v>100</v>
      </c>
      <c r="D17" s="39"/>
      <c r="E17" s="39"/>
      <c r="F17" s="26"/>
      <c r="G17" s="27"/>
      <c r="H17" s="27"/>
      <c r="I17" s="27"/>
      <c r="J17" s="27"/>
      <c r="K17" s="27"/>
      <c r="L17" s="27"/>
      <c r="M17" s="27">
        <v>2</v>
      </c>
      <c r="N17" s="27"/>
      <c r="O17" s="27">
        <v>2</v>
      </c>
      <c r="P17" s="27">
        <v>2</v>
      </c>
      <c r="Q17" s="27"/>
      <c r="R17" s="27">
        <v>2</v>
      </c>
    </row>
    <row r="18" spans="1:19" s="15" customFormat="1" ht="14.4">
      <c r="A18" s="25">
        <v>4</v>
      </c>
      <c r="B18" s="57" t="s">
        <v>21</v>
      </c>
      <c r="C18" s="63"/>
      <c r="D18" s="39"/>
      <c r="E18" s="39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9" s="15" customFormat="1" ht="14.4">
      <c r="A19" s="25">
        <v>5</v>
      </c>
      <c r="B19" s="58" t="s">
        <v>22</v>
      </c>
      <c r="C19" s="63"/>
      <c r="D19" s="39"/>
      <c r="E19" s="39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9" ht="30.75" customHeight="1">
      <c r="A20" s="31">
        <v>6</v>
      </c>
      <c r="B20" s="57" t="s">
        <v>23</v>
      </c>
      <c r="C20" s="34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9" ht="20.399999999999999">
      <c r="A21" s="31">
        <v>7</v>
      </c>
      <c r="B21" s="58" t="s">
        <v>24</v>
      </c>
      <c r="C21" s="3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9" ht="30" customHeight="1">
      <c r="A22" s="31">
        <v>8</v>
      </c>
      <c r="B22" s="57" t="s">
        <v>25</v>
      </c>
      <c r="C22" s="3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9" ht="39" customHeight="1">
      <c r="A23" s="31">
        <v>9</v>
      </c>
      <c r="B23" s="57" t="s">
        <v>26</v>
      </c>
      <c r="C23" s="3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9" ht="30.75" customHeight="1">
      <c r="A24" s="25">
        <v>10</v>
      </c>
      <c r="B24" s="57" t="s">
        <v>27</v>
      </c>
      <c r="C24" s="34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9" ht="20.399999999999999">
      <c r="A25" s="25">
        <v>11</v>
      </c>
      <c r="B25" s="57" t="s">
        <v>28</v>
      </c>
      <c r="C25" s="3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9" ht="18" customHeight="1">
      <c r="A26" s="25">
        <v>12</v>
      </c>
      <c r="B26" s="57" t="s">
        <v>29</v>
      </c>
      <c r="C26" s="34">
        <v>150</v>
      </c>
      <c r="D26" s="27"/>
      <c r="E26" s="27"/>
      <c r="F26" s="27"/>
      <c r="G26" s="27"/>
      <c r="H26" s="27"/>
      <c r="I26" s="27"/>
      <c r="J26" s="27"/>
      <c r="K26" s="27"/>
      <c r="L26" s="27"/>
      <c r="M26" s="27">
        <v>3</v>
      </c>
      <c r="N26" s="27"/>
      <c r="O26" s="27">
        <v>3</v>
      </c>
      <c r="P26" s="27">
        <v>3</v>
      </c>
      <c r="Q26" s="27"/>
      <c r="R26" s="27">
        <v>3</v>
      </c>
    </row>
    <row r="27" spans="1:19">
      <c r="A27" s="25">
        <v>13</v>
      </c>
      <c r="B27" s="57" t="s">
        <v>30</v>
      </c>
      <c r="C27" s="34">
        <v>1800</v>
      </c>
      <c r="D27" s="27"/>
      <c r="E27" s="27"/>
      <c r="F27" s="27"/>
      <c r="G27" s="27"/>
      <c r="H27" s="27"/>
      <c r="I27" s="27"/>
      <c r="J27" s="27">
        <f>L27</f>
        <v>4</v>
      </c>
      <c r="K27" s="27"/>
      <c r="L27" s="27">
        <v>4</v>
      </c>
      <c r="M27" s="27">
        <f>O27</f>
        <v>5</v>
      </c>
      <c r="N27" s="27"/>
      <c r="O27" s="27">
        <v>5</v>
      </c>
      <c r="P27" s="27">
        <f>R27</f>
        <v>9</v>
      </c>
      <c r="Q27" s="27"/>
      <c r="R27" s="27">
        <f>O27+L27</f>
        <v>9</v>
      </c>
      <c r="S27" s="33"/>
    </row>
    <row r="28" spans="1:19">
      <c r="A28" s="25">
        <v>14</v>
      </c>
      <c r="B28" s="57" t="s">
        <v>31</v>
      </c>
      <c r="C28" s="34">
        <v>1570</v>
      </c>
      <c r="D28" s="27"/>
      <c r="E28" s="27"/>
      <c r="F28" s="27"/>
      <c r="G28" s="27"/>
      <c r="H28" s="27"/>
      <c r="I28" s="27"/>
      <c r="J28" s="27">
        <f>L28</f>
        <v>8</v>
      </c>
      <c r="K28" s="27"/>
      <c r="L28" s="27">
        <v>8</v>
      </c>
      <c r="M28" s="27"/>
      <c r="N28" s="27"/>
      <c r="O28" s="27"/>
      <c r="P28" s="27">
        <f>R28</f>
        <v>8</v>
      </c>
      <c r="Q28" s="27"/>
      <c r="R28" s="27">
        <f>L28</f>
        <v>8</v>
      </c>
      <c r="S28" s="33"/>
    </row>
    <row r="29" spans="1:19">
      <c r="A29" s="31">
        <v>15</v>
      </c>
      <c r="B29" s="57" t="s">
        <v>32</v>
      </c>
      <c r="C29" s="34">
        <v>180</v>
      </c>
      <c r="D29" s="27"/>
      <c r="E29" s="27"/>
      <c r="F29" s="27"/>
      <c r="G29" s="27"/>
      <c r="H29" s="27"/>
      <c r="I29" s="27"/>
      <c r="J29" s="27"/>
      <c r="K29" s="27"/>
      <c r="L29" s="27"/>
      <c r="M29" s="27">
        <v>3</v>
      </c>
      <c r="N29" s="27"/>
      <c r="O29" s="27">
        <v>3</v>
      </c>
      <c r="P29" s="27">
        <v>3</v>
      </c>
      <c r="Q29" s="27"/>
      <c r="R29" s="27">
        <v>3</v>
      </c>
      <c r="S29" s="33"/>
    </row>
    <row r="30" spans="1:19">
      <c r="A30" s="31">
        <v>16</v>
      </c>
      <c r="B30" s="57" t="s">
        <v>33</v>
      </c>
      <c r="C30" s="34">
        <v>2900</v>
      </c>
      <c r="D30" s="27"/>
      <c r="E30" s="27"/>
      <c r="F30" s="27"/>
      <c r="G30" s="27"/>
      <c r="H30" s="27"/>
      <c r="I30" s="27"/>
      <c r="J30" s="27">
        <f>L30</f>
        <v>10</v>
      </c>
      <c r="K30" s="27"/>
      <c r="L30" s="27">
        <v>10</v>
      </c>
      <c r="M30" s="27">
        <f>O30</f>
        <v>5</v>
      </c>
      <c r="N30" s="27"/>
      <c r="O30" s="27">
        <v>5</v>
      </c>
      <c r="P30" s="27">
        <f>R30</f>
        <v>15</v>
      </c>
      <c r="Q30" s="27"/>
      <c r="R30" s="27">
        <f>O30+L30</f>
        <v>15</v>
      </c>
      <c r="S30" s="33"/>
    </row>
    <row r="31" spans="1:19">
      <c r="A31" s="31">
        <v>17</v>
      </c>
      <c r="B31" s="57" t="s">
        <v>34</v>
      </c>
      <c r="C31" s="34">
        <v>1350</v>
      </c>
      <c r="D31" s="27"/>
      <c r="E31" s="27"/>
      <c r="F31" s="27"/>
      <c r="G31" s="27"/>
      <c r="H31" s="27"/>
      <c r="I31" s="27"/>
      <c r="J31" s="27"/>
      <c r="K31" s="27"/>
      <c r="L31" s="27"/>
      <c r="M31" s="27">
        <f>O31</f>
        <v>14</v>
      </c>
      <c r="N31" s="27"/>
      <c r="O31" s="27">
        <v>14</v>
      </c>
      <c r="P31" s="27">
        <f>R31</f>
        <v>14</v>
      </c>
      <c r="Q31" s="27"/>
      <c r="R31" s="27">
        <f>O31</f>
        <v>14</v>
      </c>
      <c r="S31" s="33"/>
    </row>
    <row r="32" spans="1:19">
      <c r="A32" s="31">
        <v>18</v>
      </c>
      <c r="B32" s="57" t="s">
        <v>35</v>
      </c>
      <c r="C32" s="34">
        <v>1300</v>
      </c>
      <c r="D32" s="27"/>
      <c r="E32" s="27"/>
      <c r="F32" s="27"/>
      <c r="G32" s="27"/>
      <c r="H32" s="27"/>
      <c r="I32" s="27"/>
      <c r="J32" s="27">
        <f>L32</f>
        <v>3</v>
      </c>
      <c r="K32" s="27"/>
      <c r="L32" s="27">
        <v>3</v>
      </c>
      <c r="M32" s="27">
        <f>O32</f>
        <v>4</v>
      </c>
      <c r="N32" s="27"/>
      <c r="O32" s="27">
        <v>4</v>
      </c>
      <c r="P32" s="27">
        <f>R32</f>
        <v>7</v>
      </c>
      <c r="Q32" s="27"/>
      <c r="R32" s="27">
        <f>O32+L32</f>
        <v>7</v>
      </c>
      <c r="S32" s="33"/>
    </row>
    <row r="33" spans="1:19">
      <c r="A33" s="25">
        <v>19</v>
      </c>
      <c r="B33" s="57" t="s">
        <v>36</v>
      </c>
      <c r="C33" s="34">
        <v>5000</v>
      </c>
      <c r="D33" s="27"/>
      <c r="E33" s="27"/>
      <c r="F33" s="27"/>
      <c r="G33" s="27">
        <f>I33</f>
        <v>5</v>
      </c>
      <c r="H33" s="27"/>
      <c r="I33" s="27">
        <v>5</v>
      </c>
      <c r="J33" s="27">
        <f>L33</f>
        <v>5</v>
      </c>
      <c r="K33" s="27"/>
      <c r="L33" s="27">
        <v>5</v>
      </c>
      <c r="M33" s="27">
        <f>O33</f>
        <v>15</v>
      </c>
      <c r="N33" s="27"/>
      <c r="O33" s="27">
        <v>15</v>
      </c>
      <c r="P33" s="27">
        <f>R33</f>
        <v>25</v>
      </c>
      <c r="Q33" s="27"/>
      <c r="R33" s="27">
        <f>O33+L33+I33</f>
        <v>25</v>
      </c>
      <c r="S33" s="33"/>
    </row>
    <row r="34" spans="1:19">
      <c r="A34" s="25">
        <v>20</v>
      </c>
      <c r="B34" s="57" t="s">
        <v>37</v>
      </c>
      <c r="C34" s="34">
        <v>45</v>
      </c>
      <c r="D34" s="27"/>
      <c r="E34" s="27"/>
      <c r="F34" s="27"/>
      <c r="G34" s="27"/>
      <c r="H34" s="27"/>
      <c r="I34" s="27"/>
      <c r="J34" s="27"/>
      <c r="K34" s="27"/>
      <c r="L34" s="27"/>
      <c r="M34" s="27">
        <v>1</v>
      </c>
      <c r="N34" s="27"/>
      <c r="O34" s="27">
        <v>1</v>
      </c>
      <c r="P34" s="27">
        <v>1</v>
      </c>
      <c r="Q34" s="27"/>
      <c r="R34" s="27">
        <v>1</v>
      </c>
      <c r="S34" s="33"/>
    </row>
    <row r="35" spans="1:19">
      <c r="A35" s="25">
        <v>21</v>
      </c>
      <c r="B35" s="57" t="s">
        <v>38</v>
      </c>
      <c r="C35" s="34">
        <v>2300</v>
      </c>
      <c r="D35" s="27"/>
      <c r="E35" s="27"/>
      <c r="F35" s="27"/>
      <c r="G35" s="27"/>
      <c r="H35" s="27"/>
      <c r="I35" s="27"/>
      <c r="J35" s="27">
        <f>L35</f>
        <v>6</v>
      </c>
      <c r="K35" s="27"/>
      <c r="L35" s="27">
        <v>6</v>
      </c>
      <c r="M35" s="27">
        <f>O35</f>
        <v>6</v>
      </c>
      <c r="N35" s="27"/>
      <c r="O35" s="27">
        <v>6</v>
      </c>
      <c r="P35" s="27">
        <f>R35</f>
        <v>12</v>
      </c>
      <c r="Q35" s="27"/>
      <c r="R35" s="27">
        <f>O35+L35</f>
        <v>12</v>
      </c>
      <c r="S35" s="33"/>
    </row>
    <row r="36" spans="1:19">
      <c r="A36" s="25">
        <v>22</v>
      </c>
      <c r="B36" s="57" t="s">
        <v>39</v>
      </c>
      <c r="C36" s="34">
        <v>3020</v>
      </c>
      <c r="D36" s="27"/>
      <c r="E36" s="27"/>
      <c r="F36" s="27"/>
      <c r="G36" s="27">
        <f>I36</f>
        <v>5</v>
      </c>
      <c r="H36" s="27"/>
      <c r="I36" s="27">
        <v>5</v>
      </c>
      <c r="J36" s="27"/>
      <c r="K36" s="27"/>
      <c r="L36" s="27"/>
      <c r="M36" s="27">
        <f>O36</f>
        <v>15</v>
      </c>
      <c r="N36" s="27"/>
      <c r="O36" s="27">
        <v>15</v>
      </c>
      <c r="P36" s="27">
        <f>R36</f>
        <v>15</v>
      </c>
      <c r="Q36" s="27"/>
      <c r="R36" s="27">
        <f>O36</f>
        <v>15</v>
      </c>
      <c r="S36" s="33"/>
    </row>
    <row r="37" spans="1:19">
      <c r="A37" s="25">
        <v>23</v>
      </c>
      <c r="B37" s="57" t="s">
        <v>40</v>
      </c>
      <c r="C37" s="34">
        <v>2600</v>
      </c>
      <c r="D37" s="27"/>
      <c r="E37" s="27"/>
      <c r="F37" s="27"/>
      <c r="G37" s="27"/>
      <c r="H37" s="27"/>
      <c r="I37" s="27"/>
      <c r="J37" s="27">
        <f>L37</f>
        <v>3</v>
      </c>
      <c r="K37" s="27"/>
      <c r="L37" s="27">
        <v>3</v>
      </c>
      <c r="M37" s="27">
        <f>O37</f>
        <v>10</v>
      </c>
      <c r="N37" s="27"/>
      <c r="O37" s="27">
        <v>10</v>
      </c>
      <c r="P37" s="27">
        <f>R37</f>
        <v>13</v>
      </c>
      <c r="Q37" s="27"/>
      <c r="R37" s="27">
        <f>O37+L37</f>
        <v>13</v>
      </c>
      <c r="S37" s="33"/>
    </row>
    <row r="38" spans="1:19">
      <c r="A38" s="31">
        <v>24</v>
      </c>
      <c r="B38" s="57" t="s">
        <v>41</v>
      </c>
      <c r="C38" s="34">
        <v>3700</v>
      </c>
      <c r="D38" s="27"/>
      <c r="E38" s="27"/>
      <c r="F38" s="27"/>
      <c r="G38" s="27"/>
      <c r="H38" s="27"/>
      <c r="I38" s="27"/>
      <c r="J38" s="27">
        <f>L38</f>
        <v>9</v>
      </c>
      <c r="K38" s="27"/>
      <c r="L38" s="27">
        <v>9</v>
      </c>
      <c r="M38" s="27">
        <v>10</v>
      </c>
      <c r="N38" s="27"/>
      <c r="O38" s="27">
        <v>10</v>
      </c>
      <c r="P38" s="27">
        <f>R38</f>
        <v>19</v>
      </c>
      <c r="Q38" s="27"/>
      <c r="R38" s="27">
        <f>O38+L38</f>
        <v>19</v>
      </c>
      <c r="S38" s="33"/>
    </row>
    <row r="39" spans="1:19">
      <c r="A39" s="31">
        <v>25</v>
      </c>
      <c r="B39" s="57" t="s">
        <v>42</v>
      </c>
      <c r="C39" s="34">
        <v>4800</v>
      </c>
      <c r="D39" s="27"/>
      <c r="E39" s="27"/>
      <c r="F39" s="27"/>
      <c r="G39" s="27">
        <f>I39</f>
        <v>4</v>
      </c>
      <c r="H39" s="27"/>
      <c r="I39" s="27">
        <v>4</v>
      </c>
      <c r="J39" s="27">
        <f>L39</f>
        <v>10</v>
      </c>
      <c r="K39" s="27"/>
      <c r="L39" s="27">
        <v>10</v>
      </c>
      <c r="M39" s="27">
        <f>O39</f>
        <v>10</v>
      </c>
      <c r="N39" s="27"/>
      <c r="O39" s="27">
        <v>10</v>
      </c>
      <c r="P39" s="27">
        <f>R39</f>
        <v>24</v>
      </c>
      <c r="Q39" s="27"/>
      <c r="R39" s="27">
        <f>O39+L39+I39</f>
        <v>24</v>
      </c>
      <c r="S39" s="33"/>
    </row>
    <row r="40" spans="1:19">
      <c r="A40" s="31">
        <v>26</v>
      </c>
      <c r="B40" s="57" t="s">
        <v>43</v>
      </c>
      <c r="C40" s="34">
        <v>4200</v>
      </c>
      <c r="D40" s="27"/>
      <c r="E40" s="27"/>
      <c r="F40" s="27"/>
      <c r="G40" s="27"/>
      <c r="H40" s="27"/>
      <c r="I40" s="27"/>
      <c r="J40" s="27">
        <f>L40</f>
        <v>11</v>
      </c>
      <c r="K40" s="27"/>
      <c r="L40" s="27">
        <v>11</v>
      </c>
      <c r="M40" s="27">
        <f>O40</f>
        <v>10</v>
      </c>
      <c r="N40" s="27"/>
      <c r="O40" s="27">
        <v>10</v>
      </c>
      <c r="P40" s="27">
        <v>30</v>
      </c>
      <c r="Q40" s="27"/>
      <c r="R40" s="27">
        <f>O40+L40</f>
        <v>21</v>
      </c>
      <c r="S40" s="33"/>
    </row>
    <row r="41" spans="1:19">
      <c r="A41" s="31">
        <v>27</v>
      </c>
      <c r="B41" s="57" t="s">
        <v>44</v>
      </c>
      <c r="C41" s="34">
        <v>180</v>
      </c>
      <c r="D41" s="27"/>
      <c r="E41" s="27"/>
      <c r="F41" s="27"/>
      <c r="G41" s="27"/>
      <c r="H41" s="27"/>
      <c r="I41" s="27"/>
      <c r="J41" s="27"/>
      <c r="K41" s="27"/>
      <c r="L41" s="27"/>
      <c r="M41" s="27">
        <f>O41</f>
        <v>3</v>
      </c>
      <c r="N41" s="27"/>
      <c r="O41" s="27">
        <v>3</v>
      </c>
      <c r="P41" s="27">
        <f>R41</f>
        <v>3</v>
      </c>
      <c r="Q41" s="27"/>
      <c r="R41" s="27">
        <f>O41</f>
        <v>3</v>
      </c>
      <c r="S41" s="33"/>
    </row>
    <row r="42" spans="1:19">
      <c r="A42" s="25">
        <v>28</v>
      </c>
      <c r="B42" s="57" t="s">
        <v>45</v>
      </c>
      <c r="C42" s="34">
        <v>9</v>
      </c>
      <c r="D42" s="27"/>
      <c r="E42" s="27"/>
      <c r="F42" s="27"/>
      <c r="G42" s="27"/>
      <c r="H42" s="27"/>
      <c r="I42" s="27"/>
      <c r="J42" s="27"/>
      <c r="K42" s="27"/>
      <c r="L42" s="27"/>
      <c r="M42" s="27">
        <v>1</v>
      </c>
      <c r="N42" s="27"/>
      <c r="O42" s="27">
        <v>1</v>
      </c>
      <c r="P42" s="27">
        <v>1</v>
      </c>
      <c r="Q42" s="27"/>
      <c r="R42" s="27">
        <v>1</v>
      </c>
      <c r="S42" s="33"/>
    </row>
    <row r="43" spans="1:19">
      <c r="A43" s="25">
        <v>29</v>
      </c>
      <c r="B43" s="57" t="s">
        <v>46</v>
      </c>
      <c r="C43" s="34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3"/>
    </row>
    <row r="44" spans="1:19">
      <c r="A44" s="25">
        <v>30</v>
      </c>
      <c r="B44" s="57" t="s">
        <v>47</v>
      </c>
      <c r="C44" s="3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3"/>
    </row>
    <row r="45" spans="1:19">
      <c r="A45" s="25">
        <v>31</v>
      </c>
      <c r="B45" s="57" t="s">
        <v>48</v>
      </c>
      <c r="C45" s="34">
        <v>2700</v>
      </c>
      <c r="D45" s="27"/>
      <c r="E45" s="27"/>
      <c r="F45" s="27"/>
      <c r="G45" s="27"/>
      <c r="H45" s="27"/>
      <c r="I45" s="27"/>
      <c r="J45" s="27">
        <f>L45</f>
        <v>4</v>
      </c>
      <c r="K45" s="27"/>
      <c r="L45" s="27">
        <v>4</v>
      </c>
      <c r="M45" s="27">
        <f>O45</f>
        <v>10</v>
      </c>
      <c r="N45" s="27"/>
      <c r="O45" s="27">
        <v>10</v>
      </c>
      <c r="P45" s="27">
        <f>R45</f>
        <v>14</v>
      </c>
      <c r="Q45" s="27"/>
      <c r="R45" s="27">
        <f>O45+L45</f>
        <v>14</v>
      </c>
      <c r="S45" s="33"/>
    </row>
    <row r="46" spans="1:19">
      <c r="A46" s="25">
        <v>32</v>
      </c>
      <c r="B46" s="57" t="s">
        <v>49</v>
      </c>
      <c r="C46" s="34">
        <v>1300</v>
      </c>
      <c r="D46" s="27"/>
      <c r="E46" s="27"/>
      <c r="F46" s="27"/>
      <c r="G46" s="27"/>
      <c r="H46" s="27"/>
      <c r="I46" s="27"/>
      <c r="J46" s="27">
        <f>L46</f>
        <v>2</v>
      </c>
      <c r="K46" s="27"/>
      <c r="L46" s="27">
        <v>2</v>
      </c>
      <c r="M46" s="27">
        <f>O46</f>
        <v>5</v>
      </c>
      <c r="N46" s="27"/>
      <c r="O46" s="27">
        <v>5</v>
      </c>
      <c r="P46" s="27">
        <f>R46</f>
        <v>7</v>
      </c>
      <c r="Q46" s="27"/>
      <c r="R46" s="27">
        <f>O46+L46</f>
        <v>7</v>
      </c>
      <c r="S46" s="33"/>
    </row>
    <row r="47" spans="1:19">
      <c r="A47" s="31">
        <v>33</v>
      </c>
      <c r="B47" s="57" t="s">
        <v>50</v>
      </c>
      <c r="C47" s="34">
        <v>45</v>
      </c>
      <c r="D47" s="27"/>
      <c r="E47" s="27"/>
      <c r="F47" s="27"/>
      <c r="G47" s="27"/>
      <c r="H47" s="27"/>
      <c r="I47" s="27"/>
      <c r="J47" s="27"/>
      <c r="K47" s="27"/>
      <c r="L47" s="27"/>
      <c r="M47" s="27">
        <v>1</v>
      </c>
      <c r="N47" s="27"/>
      <c r="O47" s="27">
        <v>1</v>
      </c>
      <c r="P47" s="27">
        <v>1</v>
      </c>
      <c r="Q47" s="27"/>
      <c r="R47" s="27">
        <v>1</v>
      </c>
      <c r="S47" s="33"/>
    </row>
    <row r="48" spans="1:19">
      <c r="A48" s="31">
        <v>34</v>
      </c>
      <c r="B48" s="57" t="s">
        <v>51</v>
      </c>
      <c r="C48" s="34">
        <v>9600</v>
      </c>
      <c r="D48" s="27"/>
      <c r="E48" s="27"/>
      <c r="F48" s="27"/>
      <c r="G48" s="27">
        <f>I48</f>
        <v>10</v>
      </c>
      <c r="H48" s="27"/>
      <c r="I48" s="27">
        <v>10</v>
      </c>
      <c r="J48" s="27">
        <f>L48</f>
        <v>18</v>
      </c>
      <c r="K48" s="27"/>
      <c r="L48" s="27">
        <v>18</v>
      </c>
      <c r="M48" s="27">
        <f>O48</f>
        <v>20</v>
      </c>
      <c r="N48" s="27"/>
      <c r="O48" s="27">
        <v>20</v>
      </c>
      <c r="P48" s="27">
        <f>R48</f>
        <v>48</v>
      </c>
      <c r="Q48" s="27"/>
      <c r="R48" s="27">
        <f>O48+L48+I48</f>
        <v>48</v>
      </c>
      <c r="S48" s="33"/>
    </row>
    <row r="49" spans="1:19">
      <c r="A49" s="31">
        <v>35</v>
      </c>
      <c r="B49" s="57" t="s">
        <v>52</v>
      </c>
      <c r="C49" s="34">
        <v>1200</v>
      </c>
      <c r="D49" s="27"/>
      <c r="E49" s="27"/>
      <c r="F49" s="27"/>
      <c r="G49" s="27"/>
      <c r="H49" s="27"/>
      <c r="I49" s="27"/>
      <c r="J49" s="27">
        <f>L49</f>
        <v>6</v>
      </c>
      <c r="K49" s="27"/>
      <c r="L49" s="27">
        <v>6</v>
      </c>
      <c r="M49" s="27"/>
      <c r="N49" s="27"/>
      <c r="O49" s="27"/>
      <c r="P49" s="27">
        <f>R49</f>
        <v>6</v>
      </c>
      <c r="Q49" s="27"/>
      <c r="R49" s="27">
        <f>L49</f>
        <v>6</v>
      </c>
      <c r="S49" s="33"/>
    </row>
    <row r="50" spans="1:19">
      <c r="A50" s="31">
        <v>36</v>
      </c>
      <c r="B50" s="57" t="s">
        <v>53</v>
      </c>
      <c r="C50" s="3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3"/>
    </row>
    <row r="51" spans="1:19">
      <c r="A51" s="25">
        <v>37</v>
      </c>
      <c r="B51" s="57" t="s">
        <v>54</v>
      </c>
      <c r="C51" s="34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33"/>
    </row>
    <row r="52" spans="1:19">
      <c r="A52" s="25">
        <v>38</v>
      </c>
      <c r="B52" s="57" t="s">
        <v>55</v>
      </c>
      <c r="C52" s="34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33"/>
    </row>
    <row r="53" spans="1:19">
      <c r="A53" s="25">
        <v>39</v>
      </c>
      <c r="B53" s="57" t="s">
        <v>56</v>
      </c>
      <c r="C53" s="34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33"/>
    </row>
    <row r="54" spans="1:19">
      <c r="A54" s="25">
        <v>40</v>
      </c>
      <c r="B54" s="57" t="s">
        <v>57</v>
      </c>
      <c r="C54" s="34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33"/>
    </row>
    <row r="55" spans="1:19">
      <c r="A55" s="25">
        <v>41</v>
      </c>
      <c r="B55" s="57" t="s">
        <v>58</v>
      </c>
      <c r="C55" s="34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33"/>
    </row>
    <row r="56" spans="1:19" ht="30.6">
      <c r="A56" s="31">
        <v>42</v>
      </c>
      <c r="B56" s="57" t="s">
        <v>59</v>
      </c>
      <c r="C56" s="34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33"/>
    </row>
    <row r="57" spans="1:19" ht="20.399999999999999">
      <c r="A57" s="31">
        <v>43</v>
      </c>
      <c r="B57" s="57" t="s">
        <v>60</v>
      </c>
      <c r="C57" s="34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33"/>
    </row>
    <row r="58" spans="1:19" ht="20.399999999999999">
      <c r="A58" s="31">
        <v>44</v>
      </c>
      <c r="B58" s="57" t="s">
        <v>61</v>
      </c>
      <c r="C58" s="3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33"/>
    </row>
    <row r="59" spans="1:19" ht="20.399999999999999">
      <c r="A59" s="31">
        <v>45</v>
      </c>
      <c r="B59" s="57" t="s">
        <v>62</v>
      </c>
      <c r="C59" s="34">
        <v>70</v>
      </c>
      <c r="D59" s="27"/>
      <c r="E59" s="27"/>
      <c r="F59" s="27"/>
      <c r="G59" s="27"/>
      <c r="H59" s="27"/>
      <c r="I59" s="27"/>
      <c r="J59" s="27"/>
      <c r="K59" s="27"/>
      <c r="L59" s="27"/>
      <c r="M59" s="27">
        <v>1</v>
      </c>
      <c r="N59" s="27"/>
      <c r="O59" s="27">
        <v>1</v>
      </c>
      <c r="P59" s="27">
        <v>1</v>
      </c>
      <c r="Q59" s="27"/>
      <c r="R59" s="27">
        <v>1</v>
      </c>
      <c r="S59" s="33"/>
    </row>
    <row r="60" spans="1:19" ht="20.399999999999999">
      <c r="A60" s="25">
        <v>46</v>
      </c>
      <c r="B60" s="57" t="s">
        <v>63</v>
      </c>
      <c r="C60" s="34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33"/>
    </row>
    <row r="61" spans="1:19" ht="20.399999999999999">
      <c r="A61" s="25">
        <v>47</v>
      </c>
      <c r="B61" s="57" t="s">
        <v>64</v>
      </c>
      <c r="C61" s="34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33"/>
    </row>
    <row r="62" spans="1:19" ht="20.399999999999999">
      <c r="A62" s="25">
        <v>48</v>
      </c>
      <c r="B62" s="57" t="s">
        <v>65</v>
      </c>
      <c r="C62" s="34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33"/>
    </row>
    <row r="63" spans="1:19" ht="21" customHeight="1">
      <c r="A63" s="25">
        <v>49</v>
      </c>
      <c r="B63" s="57" t="s">
        <v>66</v>
      </c>
      <c r="C63" s="34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33"/>
    </row>
    <row r="64" spans="1:19">
      <c r="A64" s="25">
        <v>50</v>
      </c>
      <c r="B64" s="57" t="s">
        <v>67</v>
      </c>
      <c r="C64" s="34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33"/>
    </row>
    <row r="65" spans="1:19" ht="21" customHeight="1">
      <c r="A65" s="31">
        <v>51</v>
      </c>
      <c r="B65" s="57" t="s">
        <v>68</v>
      </c>
      <c r="C65" s="34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33"/>
    </row>
    <row r="66" spans="1:19">
      <c r="A66" s="31">
        <v>52</v>
      </c>
      <c r="B66" s="57" t="s">
        <v>69</v>
      </c>
      <c r="C66" s="34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33"/>
    </row>
    <row r="67" spans="1:19" ht="21" customHeight="1">
      <c r="A67" s="31">
        <v>53</v>
      </c>
      <c r="B67" s="57" t="s">
        <v>70</v>
      </c>
      <c r="C67" s="34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33"/>
    </row>
    <row r="68" spans="1:19" ht="19.5" customHeight="1">
      <c r="A68" s="31">
        <v>54</v>
      </c>
      <c r="B68" s="57" t="s">
        <v>71</v>
      </c>
      <c r="C68" s="34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33"/>
    </row>
    <row r="69" spans="1:19" ht="30.6">
      <c r="A69" s="25">
        <v>55</v>
      </c>
      <c r="B69" s="57" t="s">
        <v>72</v>
      </c>
      <c r="C69" s="34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33"/>
    </row>
    <row r="70" spans="1:19" ht="20.399999999999999">
      <c r="A70" s="25">
        <v>56</v>
      </c>
      <c r="B70" s="57" t="s">
        <v>73</v>
      </c>
      <c r="C70" s="34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33"/>
    </row>
    <row r="71" spans="1:19">
      <c r="A71" s="25">
        <v>57</v>
      </c>
      <c r="B71" s="57" t="s">
        <v>74</v>
      </c>
      <c r="C71" s="34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33"/>
    </row>
    <row r="72" spans="1:19" ht="20.399999999999999">
      <c r="A72" s="25">
        <v>58</v>
      </c>
      <c r="B72" s="57" t="s">
        <v>75</v>
      </c>
      <c r="C72" s="34">
        <v>23200</v>
      </c>
      <c r="D72" s="27"/>
      <c r="E72" s="27"/>
      <c r="F72" s="27"/>
      <c r="G72" s="27">
        <f>I72</f>
        <v>50</v>
      </c>
      <c r="H72" s="27"/>
      <c r="I72" s="27">
        <v>50</v>
      </c>
      <c r="J72" s="27"/>
      <c r="K72" s="27"/>
      <c r="L72" s="27"/>
      <c r="M72" s="27">
        <f>O72</f>
        <v>66</v>
      </c>
      <c r="N72" s="27"/>
      <c r="O72" s="27">
        <v>66</v>
      </c>
      <c r="P72" s="27">
        <f>R72</f>
        <v>116</v>
      </c>
      <c r="Q72" s="27"/>
      <c r="R72" s="27">
        <f>O72+I72</f>
        <v>116</v>
      </c>
      <c r="S72" s="33"/>
    </row>
    <row r="73" spans="1:19" ht="21" customHeight="1">
      <c r="A73" s="25">
        <v>59</v>
      </c>
      <c r="B73" s="57" t="s">
        <v>76</v>
      </c>
      <c r="C73" s="34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33"/>
    </row>
    <row r="74" spans="1:19">
      <c r="A74" s="31">
        <v>60</v>
      </c>
      <c r="B74" s="57" t="s">
        <v>77</v>
      </c>
      <c r="C74" s="34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33"/>
    </row>
    <row r="75" spans="1:19">
      <c r="A75" s="31">
        <v>61</v>
      </c>
      <c r="B75" s="57" t="s">
        <v>78</v>
      </c>
      <c r="C75" s="34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33"/>
    </row>
    <row r="76" spans="1:19">
      <c r="A76" s="31">
        <v>62</v>
      </c>
      <c r="B76" s="57" t="s">
        <v>79</v>
      </c>
      <c r="C76" s="34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33"/>
    </row>
    <row r="77" spans="1:19" ht="18.75" customHeight="1">
      <c r="A77" s="31">
        <v>63</v>
      </c>
      <c r="B77" s="57" t="s">
        <v>80</v>
      </c>
      <c r="C77" s="34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33"/>
    </row>
    <row r="78" spans="1:19" ht="19.5" customHeight="1">
      <c r="A78" s="25">
        <v>64</v>
      </c>
      <c r="B78" s="57" t="s">
        <v>81</v>
      </c>
      <c r="C78" s="34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33"/>
    </row>
    <row r="79" spans="1:19">
      <c r="A79" s="25">
        <v>65</v>
      </c>
      <c r="B79" s="57" t="s">
        <v>82</v>
      </c>
      <c r="C79" s="34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33"/>
    </row>
    <row r="80" spans="1:19">
      <c r="A80" s="25">
        <v>66</v>
      </c>
      <c r="B80" s="57" t="s">
        <v>83</v>
      </c>
      <c r="C80" s="34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33"/>
    </row>
    <row r="81" spans="1:19">
      <c r="A81" s="25">
        <v>67</v>
      </c>
      <c r="B81" s="57" t="s">
        <v>84</v>
      </c>
      <c r="C81" s="34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33"/>
    </row>
    <row r="82" spans="1:19">
      <c r="A82" s="25">
        <v>68</v>
      </c>
      <c r="B82" s="57" t="s">
        <v>85</v>
      </c>
      <c r="C82" s="34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33"/>
    </row>
    <row r="83" spans="1:19">
      <c r="A83" s="31">
        <v>69</v>
      </c>
      <c r="B83" s="57" t="s">
        <v>86</v>
      </c>
      <c r="C83" s="34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33"/>
    </row>
    <row r="84" spans="1:19" ht="20.399999999999999">
      <c r="A84" s="31">
        <v>70</v>
      </c>
      <c r="B84" s="57" t="s">
        <v>87</v>
      </c>
      <c r="C84" s="34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33"/>
    </row>
    <row r="85" spans="1:19">
      <c r="A85" s="31">
        <v>71</v>
      </c>
      <c r="B85" s="57" t="s">
        <v>88</v>
      </c>
      <c r="C85" s="34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33"/>
    </row>
    <row r="86" spans="1:19" ht="40.799999999999997">
      <c r="A86" s="31">
        <v>72</v>
      </c>
      <c r="B86" s="57" t="s">
        <v>89</v>
      </c>
      <c r="C86" s="34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33"/>
    </row>
    <row r="87" spans="1:19" ht="30.6">
      <c r="A87" s="25">
        <v>73</v>
      </c>
      <c r="B87" s="57" t="s">
        <v>90</v>
      </c>
      <c r="C87" s="34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33"/>
    </row>
    <row r="88" spans="1:19">
      <c r="A88" s="25">
        <v>74</v>
      </c>
      <c r="B88" s="57" t="s">
        <v>91</v>
      </c>
      <c r="C88" s="34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33"/>
    </row>
    <row r="89" spans="1:19">
      <c r="A89" s="25">
        <v>75</v>
      </c>
      <c r="B89" s="57" t="s">
        <v>92</v>
      </c>
      <c r="C89" s="34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33"/>
    </row>
    <row r="90" spans="1:19">
      <c r="A90" s="25">
        <v>76</v>
      </c>
      <c r="B90" s="57" t="s">
        <v>93</v>
      </c>
      <c r="C90" s="34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33"/>
    </row>
    <row r="91" spans="1:19">
      <c r="A91" s="25">
        <v>77</v>
      </c>
      <c r="B91" s="57" t="s">
        <v>94</v>
      </c>
      <c r="C91" s="34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33"/>
    </row>
    <row r="92" spans="1:19">
      <c r="A92" s="31">
        <v>78</v>
      </c>
      <c r="B92" s="57" t="s">
        <v>95</v>
      </c>
      <c r="C92" s="34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33"/>
    </row>
    <row r="93" spans="1:19">
      <c r="A93" s="31">
        <v>79</v>
      </c>
      <c r="B93" s="57" t="s">
        <v>96</v>
      </c>
      <c r="C93" s="34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33"/>
    </row>
    <row r="94" spans="1:19" ht="20.399999999999999">
      <c r="A94" s="31">
        <v>80</v>
      </c>
      <c r="B94" s="57" t="s">
        <v>97</v>
      </c>
      <c r="C94" s="34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33"/>
    </row>
    <row r="95" spans="1:19">
      <c r="A95" s="31">
        <v>81</v>
      </c>
      <c r="B95" s="57" t="s">
        <v>98</v>
      </c>
      <c r="C95" s="34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33"/>
    </row>
    <row r="96" spans="1:19">
      <c r="A96" s="25">
        <v>82</v>
      </c>
      <c r="B96" s="57" t="s">
        <v>99</v>
      </c>
      <c r="C96" s="34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33"/>
    </row>
    <row r="97" spans="1:19">
      <c r="A97" s="25">
        <v>83</v>
      </c>
      <c r="B97" s="57" t="s">
        <v>100</v>
      </c>
      <c r="C97" s="34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33"/>
    </row>
    <row r="98" spans="1:19">
      <c r="A98" s="25">
        <v>84</v>
      </c>
      <c r="B98" s="57" t="s">
        <v>101</v>
      </c>
      <c r="C98" s="34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33"/>
    </row>
    <row r="99" spans="1:19">
      <c r="A99" s="25">
        <v>85</v>
      </c>
      <c r="B99" s="57" t="s">
        <v>102</v>
      </c>
      <c r="C99" s="34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33"/>
    </row>
    <row r="100" spans="1:19">
      <c r="A100" s="25">
        <v>86</v>
      </c>
      <c r="B100" s="57" t="s">
        <v>103</v>
      </c>
      <c r="C100" s="34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33"/>
    </row>
    <row r="101" spans="1:19">
      <c r="A101" s="31">
        <v>87</v>
      </c>
      <c r="B101" s="57" t="s">
        <v>104</v>
      </c>
      <c r="C101" s="34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33"/>
    </row>
    <row r="102" spans="1:19">
      <c r="A102" s="31">
        <v>88</v>
      </c>
      <c r="B102" s="57" t="s">
        <v>105</v>
      </c>
      <c r="C102" s="34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33"/>
    </row>
    <row r="103" spans="1:19">
      <c r="A103" s="31">
        <v>89</v>
      </c>
      <c r="B103" s="57" t="s">
        <v>106</v>
      </c>
      <c r="C103" s="34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33"/>
    </row>
    <row r="104" spans="1:19">
      <c r="A104" s="31">
        <v>90</v>
      </c>
      <c r="B104" s="57" t="s">
        <v>107</v>
      </c>
      <c r="C104" s="34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33"/>
    </row>
    <row r="105" spans="1:19" ht="20.399999999999999">
      <c r="A105" s="25">
        <v>91</v>
      </c>
      <c r="B105" s="57" t="s">
        <v>108</v>
      </c>
      <c r="C105" s="34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33"/>
    </row>
    <row r="106" spans="1:19" ht="20.399999999999999">
      <c r="A106" s="25">
        <v>92</v>
      </c>
      <c r="B106" s="57" t="s">
        <v>109</v>
      </c>
      <c r="C106" s="34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33"/>
    </row>
    <row r="107" spans="1:19" ht="20.399999999999999">
      <c r="A107" s="25">
        <v>93</v>
      </c>
      <c r="B107" s="57" t="s">
        <v>110</v>
      </c>
      <c r="C107" s="34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33"/>
    </row>
    <row r="108" spans="1:19">
      <c r="A108" s="25">
        <v>94</v>
      </c>
      <c r="B108" s="57" t="s">
        <v>111</v>
      </c>
      <c r="C108" s="34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33"/>
    </row>
    <row r="109" spans="1:19" ht="36.75" customHeight="1">
      <c r="A109" s="25">
        <v>95</v>
      </c>
      <c r="B109" s="57" t="s">
        <v>112</v>
      </c>
      <c r="C109" s="34">
        <f>SUM(C16:C108)</f>
        <v>73394</v>
      </c>
      <c r="D109" s="27"/>
      <c r="E109" s="27"/>
      <c r="F109" s="27"/>
      <c r="G109" s="27">
        <f>SUM(G33:G108)</f>
        <v>74</v>
      </c>
      <c r="H109" s="27"/>
      <c r="I109" s="27">
        <f>SUM(I15:I108)</f>
        <v>74</v>
      </c>
      <c r="J109" s="27">
        <f>SUM(J15:J108)</f>
        <v>99</v>
      </c>
      <c r="K109" s="27"/>
      <c r="L109" s="27">
        <f>SUM(L15:L108)</f>
        <v>99</v>
      </c>
      <c r="M109" s="27">
        <f>SUM(M15:M108)</f>
        <v>222</v>
      </c>
      <c r="N109" s="27"/>
      <c r="O109" s="27">
        <f>SUM(O15:O108)</f>
        <v>222</v>
      </c>
      <c r="P109" s="27">
        <f>SUM(P15:P108)</f>
        <v>399</v>
      </c>
      <c r="Q109" s="27"/>
      <c r="R109" s="27">
        <f>SUM(R15:R108)</f>
        <v>390</v>
      </c>
      <c r="S109" s="33"/>
    </row>
    <row r="111" spans="1:19">
      <c r="B111" s="8" t="s">
        <v>135</v>
      </c>
    </row>
    <row r="112" spans="1:19">
      <c r="B112" s="8" t="s">
        <v>136</v>
      </c>
    </row>
    <row r="113" spans="2:2" s="7" customFormat="1">
      <c r="B113" s="8" t="s">
        <v>143</v>
      </c>
    </row>
    <row r="114" spans="2:2" s="7" customFormat="1">
      <c r="B114" s="8" t="s">
        <v>113</v>
      </c>
    </row>
  </sheetData>
  <mergeCells count="11">
    <mergeCell ref="A10:R10"/>
    <mergeCell ref="D12:F12"/>
    <mergeCell ref="G12:I12"/>
    <mergeCell ref="J12:L12"/>
    <mergeCell ref="M12:O12"/>
    <mergeCell ref="P12:R12"/>
    <mergeCell ref="E13:F13"/>
    <mergeCell ref="H13:I13"/>
    <mergeCell ref="K13:L13"/>
    <mergeCell ref="N13:O13"/>
    <mergeCell ref="Q13:R13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S115"/>
  <sheetViews>
    <sheetView workbookViewId="0">
      <selection activeCell="I3" sqref="I3"/>
    </sheetView>
  </sheetViews>
  <sheetFormatPr defaultColWidth="8.88671875" defaultRowHeight="13.8"/>
  <cols>
    <col min="1" max="1" width="4.33203125" style="3" customWidth="1"/>
    <col min="2" max="2" width="22.6640625" style="4" customWidth="1"/>
    <col min="3" max="3" width="11.5546875" style="3" customWidth="1"/>
    <col min="4" max="4" width="7.6640625" style="36" customWidth="1"/>
    <col min="5" max="6" width="7.6640625" style="3" customWidth="1"/>
    <col min="7" max="8" width="8.44140625" style="3" customWidth="1"/>
    <col min="9" max="10" width="8.33203125" style="3" customWidth="1"/>
    <col min="11" max="11" width="8.88671875" style="3"/>
    <col min="12" max="12" width="8.88671875" style="3" customWidth="1"/>
    <col min="13" max="14" width="8.88671875" style="3"/>
    <col min="15" max="15" width="9.88671875" style="3" customWidth="1"/>
    <col min="16" max="16" width="7.33203125" style="3" customWidth="1"/>
    <col min="17" max="17" width="8.33203125" style="3" customWidth="1"/>
    <col min="18" max="18" width="9.6640625" style="3" customWidth="1"/>
    <col min="19" max="16384" width="8.88671875" style="3"/>
  </cols>
  <sheetData>
    <row r="2" spans="1:19" s="60" customFormat="1" ht="15.6">
      <c r="A2" s="5" t="s">
        <v>2</v>
      </c>
      <c r="B2" s="4"/>
      <c r="C2" s="59"/>
      <c r="D2" s="37"/>
      <c r="E2" s="59"/>
      <c r="F2" s="5"/>
      <c r="I2" s="5" t="s">
        <v>7</v>
      </c>
    </row>
    <row r="3" spans="1:19" s="60" customFormat="1" ht="15.6">
      <c r="A3" s="5" t="s">
        <v>144</v>
      </c>
      <c r="B3" s="4"/>
      <c r="C3" s="59"/>
      <c r="D3" s="37"/>
      <c r="E3" s="59"/>
      <c r="F3" s="5"/>
      <c r="I3" s="5" t="s">
        <v>145</v>
      </c>
    </row>
    <row r="4" spans="1:19" s="60" customFormat="1" ht="15.6">
      <c r="A4" s="5" t="s">
        <v>8</v>
      </c>
      <c r="B4" s="4"/>
      <c r="C4" s="59"/>
      <c r="D4" s="37"/>
      <c r="E4" s="59"/>
      <c r="F4" s="5"/>
      <c r="I4" s="5" t="s">
        <v>9</v>
      </c>
    </row>
    <row r="5" spans="1:19" s="60" customFormat="1" ht="15.6">
      <c r="A5" s="5" t="s">
        <v>3</v>
      </c>
      <c r="B5" s="4"/>
      <c r="C5" s="59"/>
      <c r="D5" s="37"/>
      <c r="E5" s="59"/>
      <c r="F5" s="5"/>
      <c r="I5" s="5" t="s">
        <v>3</v>
      </c>
    </row>
    <row r="6" spans="1:19" s="60" customFormat="1" ht="15.6">
      <c r="A6" s="5" t="s">
        <v>4</v>
      </c>
      <c r="B6" s="4"/>
      <c r="C6" s="59"/>
      <c r="D6" s="37"/>
      <c r="E6" s="59"/>
      <c r="F6" s="5"/>
      <c r="I6" s="5" t="s">
        <v>4</v>
      </c>
    </row>
    <row r="7" spans="1:19" s="60" customFormat="1" ht="15.6">
      <c r="A7" s="5" t="s">
        <v>5</v>
      </c>
      <c r="B7" s="4"/>
      <c r="C7" s="59"/>
      <c r="D7" s="37"/>
      <c r="E7" s="59"/>
      <c r="F7" s="5"/>
      <c r="I7" s="5" t="s">
        <v>5</v>
      </c>
    </row>
    <row r="8" spans="1:19" s="60" customFormat="1" ht="15.6">
      <c r="A8" s="5" t="s">
        <v>6</v>
      </c>
      <c r="B8" s="4"/>
      <c r="C8" s="59"/>
      <c r="D8" s="37"/>
      <c r="E8" s="59"/>
      <c r="F8" s="5"/>
      <c r="I8" s="5" t="s">
        <v>17</v>
      </c>
    </row>
    <row r="9" spans="1:19" s="60" customFormat="1" ht="15.6">
      <c r="A9" s="5"/>
      <c r="B9" s="4"/>
      <c r="C9" s="59"/>
      <c r="D9" s="37"/>
      <c r="E9" s="59"/>
      <c r="F9" s="5"/>
    </row>
    <row r="10" spans="1:19" s="38" customFormat="1" ht="51.45" customHeight="1">
      <c r="A10" s="107" t="s">
        <v>138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9" ht="15.6">
      <c r="A11" s="5"/>
      <c r="B11" s="109"/>
      <c r="C11" s="110"/>
      <c r="D11" s="110"/>
      <c r="E11" s="110"/>
      <c r="F11" s="110"/>
    </row>
    <row r="12" spans="1:19" s="38" customFormat="1">
      <c r="A12" s="3"/>
      <c r="B12" s="6"/>
    </row>
    <row r="13" spans="1:19" s="38" customFormat="1" ht="96.6">
      <c r="A13" s="67" t="s">
        <v>0</v>
      </c>
      <c r="B13" s="68" t="s">
        <v>1</v>
      </c>
      <c r="C13" s="68" t="s">
        <v>114</v>
      </c>
      <c r="D13" s="111" t="s">
        <v>12</v>
      </c>
      <c r="E13" s="112"/>
      <c r="F13" s="112"/>
      <c r="G13" s="111" t="s">
        <v>13</v>
      </c>
      <c r="H13" s="112"/>
      <c r="I13" s="112"/>
      <c r="J13" s="111" t="s">
        <v>14</v>
      </c>
      <c r="K13" s="112"/>
      <c r="L13" s="112"/>
      <c r="M13" s="111" t="s">
        <v>15</v>
      </c>
      <c r="N13" s="112"/>
      <c r="O13" s="112"/>
      <c r="P13" s="111" t="s">
        <v>116</v>
      </c>
      <c r="Q13" s="112"/>
      <c r="R13" s="112"/>
      <c r="S13" s="69"/>
    </row>
    <row r="14" spans="1:19" s="38" customFormat="1" ht="14.7" customHeight="1">
      <c r="A14" s="67"/>
      <c r="B14" s="68"/>
      <c r="C14" s="68"/>
      <c r="D14" s="70"/>
      <c r="E14" s="113" t="s">
        <v>115</v>
      </c>
      <c r="F14" s="114"/>
      <c r="G14" s="70"/>
      <c r="H14" s="113" t="s">
        <v>115</v>
      </c>
      <c r="I14" s="114"/>
      <c r="J14" s="70"/>
      <c r="K14" s="113" t="s">
        <v>115</v>
      </c>
      <c r="L14" s="114"/>
      <c r="M14" s="70"/>
      <c r="N14" s="113" t="s">
        <v>115</v>
      </c>
      <c r="O14" s="114"/>
      <c r="P14" s="70"/>
      <c r="Q14" s="113" t="s">
        <v>115</v>
      </c>
      <c r="R14" s="114"/>
    </row>
    <row r="15" spans="1:19" s="6" customFormat="1" ht="30.6">
      <c r="A15" s="71"/>
      <c r="B15" s="72"/>
      <c r="C15" s="72"/>
      <c r="D15" s="1" t="s">
        <v>11</v>
      </c>
      <c r="E15" s="1" t="s">
        <v>117</v>
      </c>
      <c r="F15" s="1" t="s">
        <v>118</v>
      </c>
      <c r="G15" s="1" t="s">
        <v>11</v>
      </c>
      <c r="H15" s="1" t="s">
        <v>117</v>
      </c>
      <c r="I15" s="1" t="s">
        <v>118</v>
      </c>
      <c r="J15" s="1" t="s">
        <v>11</v>
      </c>
      <c r="K15" s="1" t="s">
        <v>117</v>
      </c>
      <c r="L15" s="1" t="s">
        <v>118</v>
      </c>
      <c r="M15" s="1" t="s">
        <v>11</v>
      </c>
      <c r="N15" s="1" t="s">
        <v>117</v>
      </c>
      <c r="O15" s="1" t="s">
        <v>118</v>
      </c>
      <c r="P15" s="1" t="s">
        <v>11</v>
      </c>
      <c r="Q15" s="1" t="s">
        <v>117</v>
      </c>
      <c r="R15" s="1" t="s">
        <v>118</v>
      </c>
    </row>
    <row r="16" spans="1:19" s="38" customFormat="1" ht="14.4">
      <c r="A16" s="73">
        <v>1</v>
      </c>
      <c r="B16" s="79" t="s">
        <v>18</v>
      </c>
      <c r="C16" s="70"/>
      <c r="D16" s="70"/>
      <c r="E16" s="70"/>
      <c r="F16" s="7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s="38" customFormat="1" ht="14.4">
      <c r="A17" s="73">
        <v>2</v>
      </c>
      <c r="B17" s="80" t="s">
        <v>19</v>
      </c>
      <c r="C17" s="70">
        <v>150</v>
      </c>
      <c r="D17" s="70">
        <v>30</v>
      </c>
      <c r="E17" s="70">
        <v>30</v>
      </c>
      <c r="F17" s="74"/>
      <c r="G17" s="2">
        <v>50</v>
      </c>
      <c r="H17" s="2">
        <v>50</v>
      </c>
      <c r="I17" s="2"/>
      <c r="J17" s="2">
        <v>50</v>
      </c>
      <c r="K17" s="2">
        <v>50</v>
      </c>
      <c r="L17" s="2"/>
      <c r="M17" s="2">
        <v>20</v>
      </c>
      <c r="N17" s="2">
        <v>20</v>
      </c>
      <c r="O17" s="2"/>
      <c r="P17" s="2">
        <v>150</v>
      </c>
      <c r="Q17" s="2">
        <v>150</v>
      </c>
      <c r="R17" s="2"/>
      <c r="S17" s="75"/>
    </row>
    <row r="18" spans="1:19" s="38" customFormat="1" ht="14.4">
      <c r="A18" s="73">
        <v>3</v>
      </c>
      <c r="B18" s="80" t="s">
        <v>20</v>
      </c>
      <c r="C18" s="70">
        <v>120</v>
      </c>
      <c r="D18" s="70"/>
      <c r="E18" s="70"/>
      <c r="F18" s="74"/>
      <c r="G18" s="2"/>
      <c r="H18" s="2"/>
      <c r="I18" s="2"/>
      <c r="J18" s="2"/>
      <c r="K18" s="2"/>
      <c r="L18" s="2"/>
      <c r="M18" s="2">
        <v>2</v>
      </c>
      <c r="N18" s="2"/>
      <c r="O18" s="2">
        <v>2</v>
      </c>
      <c r="P18" s="2">
        <f>R18</f>
        <v>2</v>
      </c>
      <c r="Q18" s="2"/>
      <c r="R18" s="2">
        <f>O18</f>
        <v>2</v>
      </c>
      <c r="S18" s="75"/>
    </row>
    <row r="19" spans="1:19" s="38" customFormat="1" ht="14.4">
      <c r="A19" s="73">
        <v>4</v>
      </c>
      <c r="B19" s="79" t="s">
        <v>21</v>
      </c>
      <c r="C19" s="70"/>
      <c r="D19" s="70"/>
      <c r="E19" s="70"/>
      <c r="F19" s="7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s="38" customFormat="1" ht="14.4">
      <c r="A20" s="73">
        <v>5</v>
      </c>
      <c r="B20" s="80" t="s">
        <v>22</v>
      </c>
      <c r="C20" s="70">
        <v>1600</v>
      </c>
      <c r="D20" s="70">
        <v>300</v>
      </c>
      <c r="E20" s="70">
        <v>300</v>
      </c>
      <c r="F20" s="74"/>
      <c r="G20" s="2">
        <v>500</v>
      </c>
      <c r="H20" s="2">
        <v>500</v>
      </c>
      <c r="I20" s="2"/>
      <c r="J20" s="2">
        <v>500</v>
      </c>
      <c r="K20" s="2">
        <v>500</v>
      </c>
      <c r="L20" s="2"/>
      <c r="M20" s="2">
        <v>300</v>
      </c>
      <c r="N20" s="2">
        <v>300</v>
      </c>
      <c r="O20" s="2"/>
      <c r="P20" s="2">
        <v>1600</v>
      </c>
      <c r="Q20" s="2">
        <v>1600</v>
      </c>
      <c r="R20" s="2"/>
    </row>
    <row r="21" spans="1:19" ht="30.6">
      <c r="A21" s="76">
        <v>6</v>
      </c>
      <c r="B21" s="79" t="s">
        <v>23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9" ht="20.399999999999999">
      <c r="A22" s="76">
        <v>7</v>
      </c>
      <c r="B22" s="80" t="s">
        <v>24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9" ht="20.399999999999999">
      <c r="A23" s="76">
        <v>8</v>
      </c>
      <c r="B23" s="79" t="s">
        <v>25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9" ht="30.6">
      <c r="A24" s="76">
        <v>9</v>
      </c>
      <c r="B24" s="79" t="s">
        <v>26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9" ht="20.399999999999999">
      <c r="A25" s="73">
        <v>10</v>
      </c>
      <c r="B25" s="79" t="s">
        <v>27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9" ht="20.399999999999999">
      <c r="A26" s="73">
        <v>11</v>
      </c>
      <c r="B26" s="79" t="s">
        <v>28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9">
      <c r="A27" s="73">
        <v>12</v>
      </c>
      <c r="B27" s="79" t="s">
        <v>29</v>
      </c>
      <c r="C27" s="2">
        <v>4</v>
      </c>
      <c r="D27" s="2"/>
      <c r="E27" s="2"/>
      <c r="F27" s="2"/>
      <c r="G27" s="2"/>
      <c r="H27" s="2"/>
      <c r="I27" s="2"/>
      <c r="J27" s="2"/>
      <c r="K27" s="2"/>
      <c r="L27" s="2"/>
      <c r="M27" s="2">
        <v>1</v>
      </c>
      <c r="N27" s="2"/>
      <c r="O27" s="2">
        <v>1</v>
      </c>
      <c r="P27" s="77">
        <v>1</v>
      </c>
      <c r="Q27" s="2"/>
      <c r="R27" s="2">
        <v>1</v>
      </c>
    </row>
    <row r="28" spans="1:19">
      <c r="A28" s="73">
        <v>13</v>
      </c>
      <c r="B28" s="79" t="s">
        <v>30</v>
      </c>
      <c r="C28" s="2">
        <v>400</v>
      </c>
      <c r="D28" s="2"/>
      <c r="E28" s="2"/>
      <c r="F28" s="2"/>
      <c r="G28" s="2"/>
      <c r="H28" s="2"/>
      <c r="I28" s="2"/>
      <c r="J28" s="2">
        <f>L28</f>
        <v>3</v>
      </c>
      <c r="K28" s="2"/>
      <c r="L28" s="2">
        <v>3</v>
      </c>
      <c r="M28" s="2">
        <f>O28</f>
        <v>3</v>
      </c>
      <c r="N28" s="2"/>
      <c r="O28" s="2">
        <v>3</v>
      </c>
      <c r="P28" s="77">
        <f>R28</f>
        <v>6</v>
      </c>
      <c r="Q28" s="2"/>
      <c r="R28" s="2">
        <f>O28+L28</f>
        <v>6</v>
      </c>
      <c r="S28" s="38"/>
    </row>
    <row r="29" spans="1:19">
      <c r="A29" s="73">
        <v>14</v>
      </c>
      <c r="B29" s="79" t="s">
        <v>31</v>
      </c>
      <c r="C29" s="2">
        <v>60</v>
      </c>
      <c r="D29" s="2"/>
      <c r="E29" s="2"/>
      <c r="F29" s="2"/>
      <c r="G29" s="2"/>
      <c r="H29" s="2"/>
      <c r="I29" s="2"/>
      <c r="J29" s="2"/>
      <c r="K29" s="2"/>
      <c r="L29" s="2"/>
      <c r="M29" s="2">
        <v>2</v>
      </c>
      <c r="N29" s="2"/>
      <c r="O29" s="2">
        <v>2</v>
      </c>
      <c r="P29" s="77">
        <v>2</v>
      </c>
      <c r="Q29" s="2"/>
      <c r="R29" s="2">
        <v>2</v>
      </c>
    </row>
    <row r="30" spans="1:19">
      <c r="A30" s="76">
        <v>15</v>
      </c>
      <c r="B30" s="79" t="s">
        <v>32</v>
      </c>
      <c r="C30" s="2">
        <v>20</v>
      </c>
      <c r="D30" s="2"/>
      <c r="E30" s="2"/>
      <c r="F30" s="2"/>
      <c r="G30" s="2"/>
      <c r="H30" s="2"/>
      <c r="I30" s="2"/>
      <c r="J30" s="2"/>
      <c r="K30" s="2"/>
      <c r="L30" s="2"/>
      <c r="M30" s="2">
        <v>2</v>
      </c>
      <c r="N30" s="2"/>
      <c r="O30" s="2">
        <v>2</v>
      </c>
      <c r="P30" s="77">
        <v>2</v>
      </c>
      <c r="Q30" s="2"/>
      <c r="R30" s="2">
        <v>2</v>
      </c>
    </row>
    <row r="31" spans="1:19">
      <c r="A31" s="76">
        <v>16</v>
      </c>
      <c r="B31" s="79" t="s">
        <v>33</v>
      </c>
      <c r="C31" s="2">
        <v>340</v>
      </c>
      <c r="D31" s="2"/>
      <c r="E31" s="2"/>
      <c r="F31" s="2"/>
      <c r="G31" s="2"/>
      <c r="H31" s="2"/>
      <c r="I31" s="2"/>
      <c r="J31" s="2">
        <f>L31</f>
        <v>3</v>
      </c>
      <c r="K31" s="2"/>
      <c r="L31" s="2">
        <v>3</v>
      </c>
      <c r="M31" s="2">
        <f>O31</f>
        <v>2</v>
      </c>
      <c r="N31" s="2"/>
      <c r="O31" s="2">
        <v>2</v>
      </c>
      <c r="P31" s="77">
        <f>R31</f>
        <v>5</v>
      </c>
      <c r="Q31" s="2"/>
      <c r="R31" s="2">
        <f>O31+L31</f>
        <v>5</v>
      </c>
      <c r="S31" s="75"/>
    </row>
    <row r="32" spans="1:19">
      <c r="A32" s="76">
        <v>17</v>
      </c>
      <c r="B32" s="79" t="s">
        <v>34</v>
      </c>
      <c r="C32" s="2">
        <v>120</v>
      </c>
      <c r="D32" s="2"/>
      <c r="E32" s="2"/>
      <c r="F32" s="2"/>
      <c r="G32" s="2"/>
      <c r="H32" s="2"/>
      <c r="I32" s="2"/>
      <c r="J32" s="2"/>
      <c r="K32" s="2"/>
      <c r="L32" s="2"/>
      <c r="M32" s="2">
        <f>O32</f>
        <v>2</v>
      </c>
      <c r="N32" s="2"/>
      <c r="O32" s="2">
        <v>2</v>
      </c>
      <c r="P32" s="77">
        <f>R32</f>
        <v>2</v>
      </c>
      <c r="Q32" s="2"/>
      <c r="R32" s="2">
        <f>O32</f>
        <v>2</v>
      </c>
      <c r="S32" s="75"/>
    </row>
    <row r="33" spans="1:19">
      <c r="A33" s="76">
        <v>18</v>
      </c>
      <c r="B33" s="79" t="s">
        <v>35</v>
      </c>
      <c r="C33" s="2">
        <v>320</v>
      </c>
      <c r="D33" s="2"/>
      <c r="E33" s="2"/>
      <c r="F33" s="2"/>
      <c r="G33" s="2"/>
      <c r="H33" s="2"/>
      <c r="I33" s="2"/>
      <c r="J33" s="2"/>
      <c r="K33" s="2"/>
      <c r="L33" s="2"/>
      <c r="M33" s="2">
        <v>5</v>
      </c>
      <c r="N33" s="2"/>
      <c r="O33" s="2">
        <v>5</v>
      </c>
      <c r="P33" s="77">
        <f>R33</f>
        <v>5</v>
      </c>
      <c r="Q33" s="2"/>
      <c r="R33" s="2">
        <f>O33</f>
        <v>5</v>
      </c>
      <c r="S33" s="75"/>
    </row>
    <row r="34" spans="1:19">
      <c r="A34" s="73">
        <v>19</v>
      </c>
      <c r="B34" s="79" t="s">
        <v>36</v>
      </c>
      <c r="C34" s="2">
        <v>600</v>
      </c>
      <c r="D34" s="2"/>
      <c r="E34" s="2"/>
      <c r="F34" s="2"/>
      <c r="G34" s="2"/>
      <c r="H34" s="2"/>
      <c r="I34" s="2"/>
      <c r="J34" s="2">
        <f>L34</f>
        <v>4</v>
      </c>
      <c r="K34" s="2"/>
      <c r="L34" s="2">
        <v>4</v>
      </c>
      <c r="M34" s="2">
        <f>O34</f>
        <v>5</v>
      </c>
      <c r="N34" s="2"/>
      <c r="O34" s="2">
        <v>5</v>
      </c>
      <c r="P34" s="77">
        <f>R34</f>
        <v>9</v>
      </c>
      <c r="Q34" s="2"/>
      <c r="R34" s="2">
        <f>O34+L34</f>
        <v>9</v>
      </c>
    </row>
    <row r="35" spans="1:19">
      <c r="A35" s="73">
        <v>20</v>
      </c>
      <c r="B35" s="79" t="s">
        <v>37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77"/>
      <c r="Q35" s="2"/>
      <c r="R35" s="2"/>
    </row>
    <row r="36" spans="1:19">
      <c r="A36" s="73">
        <v>21</v>
      </c>
      <c r="B36" s="79" t="s">
        <v>38</v>
      </c>
      <c r="C36" s="2">
        <v>220</v>
      </c>
      <c r="D36" s="2"/>
      <c r="E36" s="2"/>
      <c r="F36" s="2"/>
      <c r="G36" s="2"/>
      <c r="H36" s="2"/>
      <c r="I36" s="2"/>
      <c r="J36" s="2">
        <f>L36</f>
        <v>3</v>
      </c>
      <c r="K36" s="2"/>
      <c r="L36" s="2">
        <v>3</v>
      </c>
      <c r="M36" s="2"/>
      <c r="N36" s="2"/>
      <c r="O36" s="2"/>
      <c r="P36" s="77">
        <f>R36</f>
        <v>3</v>
      </c>
      <c r="Q36" s="2"/>
      <c r="R36" s="2">
        <f>L36</f>
        <v>3</v>
      </c>
      <c r="S36" s="78"/>
    </row>
    <row r="37" spans="1:19">
      <c r="A37" s="73">
        <v>22</v>
      </c>
      <c r="B37" s="79" t="s">
        <v>39</v>
      </c>
      <c r="C37" s="2">
        <v>280</v>
      </c>
      <c r="D37" s="2"/>
      <c r="E37" s="2"/>
      <c r="F37" s="2"/>
      <c r="G37" s="2"/>
      <c r="H37" s="2"/>
      <c r="I37" s="2"/>
      <c r="J37" s="2">
        <v>4</v>
      </c>
      <c r="K37" s="2"/>
      <c r="L37" s="2">
        <v>4</v>
      </c>
      <c r="M37" s="2"/>
      <c r="N37" s="2"/>
      <c r="O37" s="2"/>
      <c r="P37" s="2">
        <v>4</v>
      </c>
      <c r="Q37" s="2"/>
      <c r="R37" s="2">
        <v>4</v>
      </c>
      <c r="S37" s="78"/>
    </row>
    <row r="38" spans="1:19">
      <c r="A38" s="73">
        <v>23</v>
      </c>
      <c r="B38" s="79" t="s">
        <v>40</v>
      </c>
      <c r="C38" s="2">
        <v>550</v>
      </c>
      <c r="D38" s="2"/>
      <c r="E38" s="2"/>
      <c r="F38" s="2"/>
      <c r="G38" s="2"/>
      <c r="H38" s="2"/>
      <c r="I38" s="2"/>
      <c r="J38" s="2"/>
      <c r="K38" s="2"/>
      <c r="L38" s="2"/>
      <c r="M38" s="2">
        <v>8</v>
      </c>
      <c r="N38" s="2"/>
      <c r="O38" s="2">
        <v>8</v>
      </c>
      <c r="P38" s="2">
        <v>8</v>
      </c>
      <c r="Q38" s="2"/>
      <c r="R38" s="2">
        <v>8</v>
      </c>
      <c r="S38" s="78"/>
    </row>
    <row r="39" spans="1:19">
      <c r="A39" s="76">
        <v>24</v>
      </c>
      <c r="B39" s="79" t="s">
        <v>41</v>
      </c>
      <c r="C39" s="2">
        <v>480</v>
      </c>
      <c r="D39" s="2"/>
      <c r="E39" s="2"/>
      <c r="F39" s="2"/>
      <c r="G39" s="2"/>
      <c r="H39" s="2"/>
      <c r="I39" s="2"/>
      <c r="J39" s="2">
        <v>2</v>
      </c>
      <c r="K39" s="2"/>
      <c r="L39" s="2">
        <v>2</v>
      </c>
      <c r="M39" s="2">
        <v>5</v>
      </c>
      <c r="N39" s="2"/>
      <c r="O39" s="2">
        <v>5</v>
      </c>
      <c r="P39" s="2">
        <v>7</v>
      </c>
      <c r="Q39" s="2"/>
      <c r="R39" s="2">
        <v>7</v>
      </c>
      <c r="S39" s="78"/>
    </row>
    <row r="40" spans="1:19">
      <c r="A40" s="76">
        <v>25</v>
      </c>
      <c r="B40" s="79" t="s">
        <v>42</v>
      </c>
      <c r="C40" s="2">
        <v>115</v>
      </c>
      <c r="D40" s="2"/>
      <c r="E40" s="2"/>
      <c r="F40" s="2"/>
      <c r="G40" s="2"/>
      <c r="H40" s="2"/>
      <c r="I40" s="2"/>
      <c r="J40" s="2"/>
      <c r="K40" s="2"/>
      <c r="L40" s="2"/>
      <c r="M40" s="2">
        <v>2</v>
      </c>
      <c r="N40" s="2"/>
      <c r="O40" s="2">
        <v>2</v>
      </c>
      <c r="P40" s="2">
        <v>2</v>
      </c>
      <c r="Q40" s="2"/>
      <c r="R40" s="2">
        <v>2</v>
      </c>
      <c r="S40" s="78"/>
    </row>
    <row r="41" spans="1:19">
      <c r="A41" s="76">
        <v>26</v>
      </c>
      <c r="B41" s="79" t="s">
        <v>43</v>
      </c>
      <c r="C41" s="2">
        <v>520</v>
      </c>
      <c r="D41" s="2"/>
      <c r="E41" s="2"/>
      <c r="F41" s="2"/>
      <c r="G41" s="2"/>
      <c r="H41" s="2"/>
      <c r="I41" s="2"/>
      <c r="J41" s="2">
        <v>4</v>
      </c>
      <c r="K41" s="2"/>
      <c r="L41" s="2">
        <v>4</v>
      </c>
      <c r="M41" s="2">
        <v>4</v>
      </c>
      <c r="N41" s="2"/>
      <c r="O41" s="2">
        <v>4</v>
      </c>
      <c r="P41" s="2">
        <v>8</v>
      </c>
      <c r="Q41" s="2"/>
      <c r="R41" s="2">
        <v>8</v>
      </c>
      <c r="S41" s="78"/>
    </row>
    <row r="42" spans="1:19">
      <c r="A42" s="76">
        <v>27</v>
      </c>
      <c r="B42" s="79" t="s">
        <v>44</v>
      </c>
      <c r="C42" s="2">
        <v>6</v>
      </c>
      <c r="D42" s="2"/>
      <c r="E42" s="2"/>
      <c r="F42" s="2"/>
      <c r="G42" s="2"/>
      <c r="H42" s="2"/>
      <c r="I42" s="2"/>
      <c r="J42" s="2"/>
      <c r="K42" s="2"/>
      <c r="L42" s="2"/>
      <c r="M42" s="2">
        <v>1</v>
      </c>
      <c r="N42" s="2"/>
      <c r="O42" s="2">
        <v>1</v>
      </c>
      <c r="P42" s="2">
        <v>1</v>
      </c>
      <c r="Q42" s="2"/>
      <c r="R42" s="2">
        <v>1</v>
      </c>
      <c r="S42" s="78"/>
    </row>
    <row r="43" spans="1:19">
      <c r="A43" s="73">
        <v>28</v>
      </c>
      <c r="B43" s="79" t="s">
        <v>45</v>
      </c>
      <c r="C43" s="2">
        <v>3</v>
      </c>
      <c r="D43" s="2"/>
      <c r="E43" s="2"/>
      <c r="F43" s="2"/>
      <c r="G43" s="2"/>
      <c r="H43" s="2"/>
      <c r="I43" s="2"/>
      <c r="J43" s="2"/>
      <c r="K43" s="2"/>
      <c r="L43" s="2"/>
      <c r="M43" s="2">
        <v>1</v>
      </c>
      <c r="N43" s="2"/>
      <c r="O43" s="2">
        <v>1</v>
      </c>
      <c r="P43" s="2">
        <v>1</v>
      </c>
      <c r="Q43" s="2"/>
      <c r="R43" s="2">
        <v>1</v>
      </c>
      <c r="S43" s="78"/>
    </row>
    <row r="44" spans="1:19">
      <c r="A44" s="73">
        <v>29</v>
      </c>
      <c r="B44" s="79" t="s">
        <v>46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78"/>
    </row>
    <row r="45" spans="1:19">
      <c r="A45" s="73">
        <v>30</v>
      </c>
      <c r="B45" s="79" t="s">
        <v>47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78"/>
    </row>
    <row r="46" spans="1:19">
      <c r="A46" s="73">
        <v>31</v>
      </c>
      <c r="B46" s="79" t="s">
        <v>48</v>
      </c>
      <c r="C46" s="2">
        <v>710</v>
      </c>
      <c r="D46" s="2"/>
      <c r="E46" s="2"/>
      <c r="F46" s="2"/>
      <c r="G46" s="2"/>
      <c r="H46" s="2"/>
      <c r="I46" s="2"/>
      <c r="J46" s="2">
        <v>2</v>
      </c>
      <c r="K46" s="2"/>
      <c r="L46" s="2">
        <v>2</v>
      </c>
      <c r="M46" s="2">
        <v>3</v>
      </c>
      <c r="N46" s="2"/>
      <c r="O46" s="2">
        <v>3</v>
      </c>
      <c r="P46" s="2">
        <v>5</v>
      </c>
      <c r="Q46" s="2"/>
      <c r="R46" s="2">
        <v>5</v>
      </c>
      <c r="S46" s="78"/>
    </row>
    <row r="47" spans="1:19">
      <c r="A47" s="73">
        <v>32</v>
      </c>
      <c r="B47" s="79" t="s">
        <v>49</v>
      </c>
      <c r="C47" s="2">
        <v>150</v>
      </c>
      <c r="D47" s="2"/>
      <c r="E47" s="2"/>
      <c r="F47" s="2"/>
      <c r="G47" s="2"/>
      <c r="H47" s="2"/>
      <c r="I47" s="2"/>
      <c r="J47" s="2"/>
      <c r="K47" s="2"/>
      <c r="L47" s="2"/>
      <c r="M47" s="2">
        <v>2</v>
      </c>
      <c r="N47" s="2"/>
      <c r="O47" s="2">
        <v>2</v>
      </c>
      <c r="P47" s="2">
        <v>2</v>
      </c>
      <c r="Q47" s="2"/>
      <c r="R47" s="2">
        <v>2</v>
      </c>
      <c r="S47" s="78"/>
    </row>
    <row r="48" spans="1:19">
      <c r="A48" s="76">
        <v>33</v>
      </c>
      <c r="B48" s="79" t="s">
        <v>50</v>
      </c>
      <c r="C48" s="2">
        <v>3</v>
      </c>
      <c r="D48" s="2"/>
      <c r="E48" s="2"/>
      <c r="F48" s="2"/>
      <c r="G48" s="2"/>
      <c r="H48" s="2"/>
      <c r="I48" s="2"/>
      <c r="J48" s="2"/>
      <c r="K48" s="2"/>
      <c r="L48" s="2"/>
      <c r="M48" s="2">
        <v>1</v>
      </c>
      <c r="N48" s="2"/>
      <c r="O48" s="2">
        <v>1</v>
      </c>
      <c r="P48" s="2">
        <v>1</v>
      </c>
      <c r="Q48" s="2"/>
      <c r="R48" s="2">
        <v>1</v>
      </c>
      <c r="S48" s="78"/>
    </row>
    <row r="49" spans="1:19">
      <c r="A49" s="76">
        <v>34</v>
      </c>
      <c r="B49" s="79" t="s">
        <v>51</v>
      </c>
      <c r="C49" s="2">
        <v>210</v>
      </c>
      <c r="D49" s="2"/>
      <c r="E49" s="2"/>
      <c r="F49" s="2"/>
      <c r="G49" s="2"/>
      <c r="H49" s="2"/>
      <c r="I49" s="2"/>
      <c r="J49" s="2"/>
      <c r="K49" s="2"/>
      <c r="L49" s="2"/>
      <c r="M49" s="2">
        <v>3</v>
      </c>
      <c r="N49" s="2"/>
      <c r="O49" s="2">
        <v>3</v>
      </c>
      <c r="P49" s="2">
        <v>3</v>
      </c>
      <c r="Q49" s="2"/>
      <c r="R49" s="2">
        <v>3</v>
      </c>
      <c r="S49" s="78"/>
    </row>
    <row r="50" spans="1:19">
      <c r="A50" s="76">
        <v>35</v>
      </c>
      <c r="B50" s="79" t="s">
        <v>52</v>
      </c>
      <c r="C50" s="2">
        <v>240</v>
      </c>
      <c r="D50" s="2"/>
      <c r="E50" s="2"/>
      <c r="F50" s="2"/>
      <c r="G50" s="2"/>
      <c r="H50" s="2"/>
      <c r="I50" s="2"/>
      <c r="J50" s="2">
        <v>4</v>
      </c>
      <c r="K50" s="2"/>
      <c r="L50" s="2">
        <v>4</v>
      </c>
      <c r="M50" s="2"/>
      <c r="N50" s="2"/>
      <c r="O50" s="2"/>
      <c r="P50" s="2">
        <v>4</v>
      </c>
      <c r="Q50" s="2"/>
      <c r="R50" s="2">
        <v>4</v>
      </c>
      <c r="S50" s="78"/>
    </row>
    <row r="51" spans="1:19">
      <c r="A51" s="76">
        <v>36</v>
      </c>
      <c r="B51" s="79" t="s">
        <v>53</v>
      </c>
      <c r="C51" s="2">
        <v>80</v>
      </c>
      <c r="D51" s="2"/>
      <c r="E51" s="2"/>
      <c r="F51" s="2"/>
      <c r="G51" s="2"/>
      <c r="H51" s="2"/>
      <c r="I51" s="2"/>
      <c r="J51" s="2"/>
      <c r="K51" s="2"/>
      <c r="L51" s="2"/>
      <c r="M51" s="2">
        <v>1</v>
      </c>
      <c r="N51" s="2"/>
      <c r="O51" s="2">
        <v>1</v>
      </c>
      <c r="P51" s="2">
        <v>1</v>
      </c>
      <c r="Q51" s="2"/>
      <c r="R51" s="2">
        <v>1</v>
      </c>
      <c r="S51" s="78"/>
    </row>
    <row r="52" spans="1:19">
      <c r="A52" s="73">
        <v>37</v>
      </c>
      <c r="B52" s="79" t="s">
        <v>54</v>
      </c>
      <c r="C52" s="2">
        <v>160</v>
      </c>
      <c r="D52" s="2"/>
      <c r="E52" s="2"/>
      <c r="F52" s="2"/>
      <c r="G52" s="2"/>
      <c r="H52" s="2"/>
      <c r="I52" s="2"/>
      <c r="J52" s="2">
        <v>2</v>
      </c>
      <c r="K52" s="2"/>
      <c r="L52" s="2">
        <v>2</v>
      </c>
      <c r="M52" s="2"/>
      <c r="N52" s="2"/>
      <c r="O52" s="2"/>
      <c r="P52" s="2">
        <v>2</v>
      </c>
      <c r="Q52" s="2"/>
      <c r="R52" s="2">
        <v>2</v>
      </c>
      <c r="S52" s="78"/>
    </row>
    <row r="53" spans="1:19">
      <c r="A53" s="73">
        <v>38</v>
      </c>
      <c r="B53" s="79" t="s">
        <v>55</v>
      </c>
      <c r="C53" s="2">
        <v>200</v>
      </c>
      <c r="D53" s="2"/>
      <c r="E53" s="2"/>
      <c r="F53" s="2"/>
      <c r="G53" s="2"/>
      <c r="H53" s="2"/>
      <c r="I53" s="2"/>
      <c r="J53" s="2"/>
      <c r="K53" s="2"/>
      <c r="L53" s="2"/>
      <c r="M53" s="2">
        <v>3</v>
      </c>
      <c r="N53" s="2"/>
      <c r="O53" s="2">
        <v>3</v>
      </c>
      <c r="P53" s="2">
        <v>3</v>
      </c>
      <c r="Q53" s="2"/>
      <c r="R53" s="2">
        <v>3</v>
      </c>
      <c r="S53" s="78"/>
    </row>
    <row r="54" spans="1:19">
      <c r="A54" s="73">
        <v>39</v>
      </c>
      <c r="B54" s="79" t="s">
        <v>56</v>
      </c>
      <c r="C54" s="2">
        <v>240</v>
      </c>
      <c r="D54" s="2"/>
      <c r="E54" s="2"/>
      <c r="F54" s="2"/>
      <c r="G54" s="2"/>
      <c r="H54" s="2"/>
      <c r="I54" s="2"/>
      <c r="J54" s="2">
        <v>4</v>
      </c>
      <c r="K54" s="2"/>
      <c r="L54" s="2">
        <v>4</v>
      </c>
      <c r="M54" s="2"/>
      <c r="N54" s="2"/>
      <c r="O54" s="2"/>
      <c r="P54" s="2">
        <v>4</v>
      </c>
      <c r="Q54" s="2"/>
      <c r="R54" s="2">
        <v>4</v>
      </c>
      <c r="S54" s="78"/>
    </row>
    <row r="55" spans="1:19">
      <c r="A55" s="73">
        <v>40</v>
      </c>
      <c r="B55" s="79" t="s">
        <v>57</v>
      </c>
      <c r="C55" s="2">
        <v>370</v>
      </c>
      <c r="D55" s="2"/>
      <c r="E55" s="2"/>
      <c r="F55" s="2"/>
      <c r="G55" s="2"/>
      <c r="H55" s="2"/>
      <c r="I55" s="2"/>
      <c r="J55" s="2">
        <v>6</v>
      </c>
      <c r="K55" s="2"/>
      <c r="L55" s="2">
        <v>6</v>
      </c>
      <c r="M55" s="2"/>
      <c r="N55" s="2"/>
      <c r="O55" s="2"/>
      <c r="P55" s="2">
        <v>6</v>
      </c>
      <c r="Q55" s="2"/>
      <c r="R55" s="2">
        <v>6</v>
      </c>
      <c r="S55" s="78"/>
    </row>
    <row r="56" spans="1:19">
      <c r="A56" s="73">
        <v>41</v>
      </c>
      <c r="B56" s="79" t="s">
        <v>58</v>
      </c>
      <c r="C56" s="2">
        <v>300</v>
      </c>
      <c r="D56" s="2"/>
      <c r="E56" s="2"/>
      <c r="F56" s="2"/>
      <c r="G56" s="2"/>
      <c r="H56" s="2"/>
      <c r="I56" s="2"/>
      <c r="J56" s="2"/>
      <c r="K56" s="2"/>
      <c r="L56" s="2"/>
      <c r="M56" s="2">
        <v>5</v>
      </c>
      <c r="N56" s="2"/>
      <c r="O56" s="2">
        <v>5</v>
      </c>
      <c r="P56" s="2">
        <v>5</v>
      </c>
      <c r="Q56" s="2"/>
      <c r="R56" s="2">
        <v>5</v>
      </c>
      <c r="S56" s="78"/>
    </row>
    <row r="57" spans="1:19" ht="30.6">
      <c r="A57" s="76">
        <v>42</v>
      </c>
      <c r="B57" s="79" t="s">
        <v>59</v>
      </c>
      <c r="C57" s="2">
        <v>450</v>
      </c>
      <c r="D57" s="2"/>
      <c r="E57" s="2"/>
      <c r="F57" s="2"/>
      <c r="G57" s="2"/>
      <c r="H57" s="2"/>
      <c r="I57" s="2"/>
      <c r="J57" s="2"/>
      <c r="K57" s="2"/>
      <c r="L57" s="2"/>
      <c r="M57" s="2">
        <v>7</v>
      </c>
      <c r="N57" s="2"/>
      <c r="O57" s="2">
        <v>7</v>
      </c>
      <c r="P57" s="2">
        <v>7</v>
      </c>
      <c r="Q57" s="2"/>
      <c r="R57" s="2">
        <v>7</v>
      </c>
      <c r="S57" s="78"/>
    </row>
    <row r="58" spans="1:19" ht="20.399999999999999">
      <c r="A58" s="76">
        <v>43</v>
      </c>
      <c r="B58" s="79" t="s">
        <v>60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78"/>
    </row>
    <row r="59" spans="1:19" ht="20.399999999999999">
      <c r="A59" s="76">
        <v>44</v>
      </c>
      <c r="B59" s="79" t="s">
        <v>61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78"/>
    </row>
    <row r="60" spans="1:19" ht="20.399999999999999">
      <c r="A60" s="76">
        <v>45</v>
      </c>
      <c r="B60" s="79" t="s">
        <v>62</v>
      </c>
      <c r="C60" s="2">
        <v>280</v>
      </c>
      <c r="D60" s="2"/>
      <c r="E60" s="2"/>
      <c r="F60" s="2"/>
      <c r="G60" s="2"/>
      <c r="H60" s="2"/>
      <c r="I60" s="2"/>
      <c r="J60" s="2"/>
      <c r="K60" s="2"/>
      <c r="L60" s="2"/>
      <c r="M60" s="2">
        <v>4</v>
      </c>
      <c r="N60" s="2"/>
      <c r="O60" s="2">
        <v>4</v>
      </c>
      <c r="P60" s="2">
        <v>4</v>
      </c>
      <c r="Q60" s="2"/>
      <c r="R60" s="2">
        <v>4</v>
      </c>
      <c r="S60" s="78"/>
    </row>
    <row r="61" spans="1:19" ht="20.399999999999999">
      <c r="A61" s="73">
        <v>46</v>
      </c>
      <c r="B61" s="79" t="s">
        <v>63</v>
      </c>
      <c r="C61" s="2">
        <v>40</v>
      </c>
      <c r="D61" s="2"/>
      <c r="E61" s="2"/>
      <c r="F61" s="2"/>
      <c r="G61" s="2"/>
      <c r="H61" s="2"/>
      <c r="I61" s="2"/>
      <c r="J61" s="2"/>
      <c r="K61" s="2"/>
      <c r="L61" s="2"/>
      <c r="M61" s="2">
        <v>1</v>
      </c>
      <c r="N61" s="2"/>
      <c r="O61" s="2">
        <v>1</v>
      </c>
      <c r="P61" s="2">
        <v>1</v>
      </c>
      <c r="Q61" s="2"/>
      <c r="R61" s="2">
        <v>1</v>
      </c>
      <c r="S61" s="78"/>
    </row>
    <row r="62" spans="1:19" ht="20.399999999999999">
      <c r="A62" s="73">
        <v>47</v>
      </c>
      <c r="B62" s="79" t="s">
        <v>64</v>
      </c>
      <c r="C62" s="2">
        <v>30</v>
      </c>
      <c r="D62" s="2"/>
      <c r="E62" s="2"/>
      <c r="F62" s="2"/>
      <c r="G62" s="2"/>
      <c r="H62" s="2"/>
      <c r="I62" s="2"/>
      <c r="J62" s="2"/>
      <c r="K62" s="2"/>
      <c r="L62" s="2"/>
      <c r="M62" s="2">
        <v>1</v>
      </c>
      <c r="N62" s="2"/>
      <c r="O62" s="2">
        <v>1</v>
      </c>
      <c r="P62" s="2">
        <v>1</v>
      </c>
      <c r="Q62" s="2"/>
      <c r="R62" s="2">
        <v>1</v>
      </c>
      <c r="S62" s="78"/>
    </row>
    <row r="63" spans="1:19" ht="20.399999999999999">
      <c r="A63" s="73">
        <v>48</v>
      </c>
      <c r="B63" s="79" t="s">
        <v>65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78"/>
    </row>
    <row r="64" spans="1:19" ht="20.399999999999999">
      <c r="A64" s="73">
        <v>49</v>
      </c>
      <c r="B64" s="79" t="s">
        <v>66</v>
      </c>
      <c r="C64" s="2">
        <v>650</v>
      </c>
      <c r="D64" s="2"/>
      <c r="E64" s="2"/>
      <c r="F64" s="2"/>
      <c r="G64" s="2"/>
      <c r="H64" s="2"/>
      <c r="I64" s="2"/>
      <c r="J64" s="2">
        <v>5</v>
      </c>
      <c r="K64" s="2"/>
      <c r="L64" s="2">
        <v>5</v>
      </c>
      <c r="M64" s="2">
        <v>5</v>
      </c>
      <c r="N64" s="2"/>
      <c r="O64" s="2">
        <v>5</v>
      </c>
      <c r="P64" s="2">
        <v>10</v>
      </c>
      <c r="Q64" s="2"/>
      <c r="R64" s="2">
        <v>10</v>
      </c>
      <c r="S64" s="78"/>
    </row>
    <row r="65" spans="1:19">
      <c r="A65" s="73">
        <v>50</v>
      </c>
      <c r="B65" s="79" t="s">
        <v>67</v>
      </c>
      <c r="C65" s="2">
        <v>240</v>
      </c>
      <c r="D65" s="2"/>
      <c r="E65" s="2"/>
      <c r="F65" s="2"/>
      <c r="G65" s="2"/>
      <c r="H65" s="2"/>
      <c r="I65" s="2"/>
      <c r="J65" s="2"/>
      <c r="K65" s="2"/>
      <c r="L65" s="2"/>
      <c r="M65" s="2">
        <v>4</v>
      </c>
      <c r="N65" s="2"/>
      <c r="O65" s="2">
        <v>4</v>
      </c>
      <c r="P65" s="2">
        <v>4</v>
      </c>
      <c r="Q65" s="2"/>
      <c r="R65" s="2">
        <v>4</v>
      </c>
      <c r="S65" s="78"/>
    </row>
    <row r="66" spans="1:19" ht="20.399999999999999">
      <c r="A66" s="76">
        <v>51</v>
      </c>
      <c r="B66" s="79" t="s">
        <v>68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78"/>
    </row>
    <row r="67" spans="1:19">
      <c r="A67" s="76">
        <v>52</v>
      </c>
      <c r="B67" s="79" t="s">
        <v>69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78"/>
    </row>
    <row r="68" spans="1:19" ht="20.399999999999999">
      <c r="A68" s="76">
        <v>53</v>
      </c>
      <c r="B68" s="79" t="s">
        <v>70</v>
      </c>
      <c r="C68" s="2">
        <v>6</v>
      </c>
      <c r="D68" s="2"/>
      <c r="E68" s="2"/>
      <c r="F68" s="2"/>
      <c r="G68" s="2"/>
      <c r="H68" s="2"/>
      <c r="I68" s="2"/>
      <c r="J68" s="2"/>
      <c r="K68" s="2"/>
      <c r="L68" s="2"/>
      <c r="M68" s="2">
        <v>1</v>
      </c>
      <c r="N68" s="2"/>
      <c r="O68" s="2">
        <v>1</v>
      </c>
      <c r="P68" s="2">
        <v>1</v>
      </c>
      <c r="Q68" s="2"/>
      <c r="R68" s="2">
        <v>1</v>
      </c>
      <c r="S68" s="78"/>
    </row>
    <row r="69" spans="1:19" ht="20.399999999999999">
      <c r="A69" s="76">
        <v>54</v>
      </c>
      <c r="B69" s="79" t="s">
        <v>71</v>
      </c>
      <c r="C69" s="2">
        <v>410</v>
      </c>
      <c r="D69" s="2"/>
      <c r="E69" s="2"/>
      <c r="F69" s="2"/>
      <c r="G69" s="2"/>
      <c r="H69" s="2"/>
      <c r="I69" s="2"/>
      <c r="J69" s="2"/>
      <c r="K69" s="2"/>
      <c r="L69" s="2"/>
      <c r="M69" s="2">
        <v>6</v>
      </c>
      <c r="N69" s="2"/>
      <c r="O69" s="2">
        <v>6</v>
      </c>
      <c r="P69" s="2">
        <v>6</v>
      </c>
      <c r="Q69" s="2"/>
      <c r="R69" s="2">
        <v>6</v>
      </c>
      <c r="S69" s="78"/>
    </row>
    <row r="70" spans="1:19" ht="30.6">
      <c r="A70" s="73">
        <v>55</v>
      </c>
      <c r="B70" s="79" t="s">
        <v>72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78"/>
    </row>
    <row r="71" spans="1:19" ht="20.399999999999999">
      <c r="A71" s="73">
        <v>56</v>
      </c>
      <c r="B71" s="79" t="s">
        <v>73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78"/>
    </row>
    <row r="72" spans="1:19">
      <c r="A72" s="73">
        <v>57</v>
      </c>
      <c r="B72" s="79" t="s">
        <v>74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78"/>
    </row>
    <row r="73" spans="1:19" ht="20.399999999999999">
      <c r="A73" s="73">
        <v>58</v>
      </c>
      <c r="B73" s="79" t="s">
        <v>75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78"/>
    </row>
    <row r="74" spans="1:19" ht="20.399999999999999">
      <c r="A74" s="73">
        <v>59</v>
      </c>
      <c r="B74" s="79" t="s">
        <v>76</v>
      </c>
      <c r="C74" s="2">
        <v>75</v>
      </c>
      <c r="D74" s="2"/>
      <c r="E74" s="2"/>
      <c r="F74" s="2"/>
      <c r="G74" s="2"/>
      <c r="H74" s="2"/>
      <c r="I74" s="2"/>
      <c r="J74" s="2"/>
      <c r="K74" s="2"/>
      <c r="L74" s="2"/>
      <c r="M74" s="2">
        <v>1</v>
      </c>
      <c r="N74" s="2"/>
      <c r="O74" s="2">
        <v>1</v>
      </c>
      <c r="P74" s="2">
        <v>1</v>
      </c>
      <c r="Q74" s="2"/>
      <c r="R74" s="2">
        <v>1</v>
      </c>
      <c r="S74" s="78"/>
    </row>
    <row r="75" spans="1:19">
      <c r="A75" s="76">
        <v>60</v>
      </c>
      <c r="B75" s="79" t="s">
        <v>77</v>
      </c>
      <c r="C75" s="2">
        <v>25</v>
      </c>
      <c r="D75" s="2"/>
      <c r="E75" s="2"/>
      <c r="F75" s="2"/>
      <c r="G75" s="2"/>
      <c r="H75" s="2"/>
      <c r="I75" s="2"/>
      <c r="J75" s="2"/>
      <c r="K75" s="2"/>
      <c r="L75" s="2"/>
      <c r="M75" s="2">
        <v>1</v>
      </c>
      <c r="N75" s="2"/>
      <c r="O75" s="2">
        <v>1</v>
      </c>
      <c r="P75" s="2">
        <v>1</v>
      </c>
      <c r="Q75" s="2"/>
      <c r="R75" s="2">
        <v>1</v>
      </c>
      <c r="S75" s="78"/>
    </row>
    <row r="76" spans="1:19">
      <c r="A76" s="76">
        <v>61</v>
      </c>
      <c r="B76" s="79" t="s">
        <v>78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78"/>
    </row>
    <row r="77" spans="1:19">
      <c r="A77" s="76">
        <v>62</v>
      </c>
      <c r="B77" s="79" t="s">
        <v>79</v>
      </c>
      <c r="C77" s="2">
        <v>66</v>
      </c>
      <c r="D77" s="2"/>
      <c r="E77" s="2"/>
      <c r="F77" s="2"/>
      <c r="G77" s="2"/>
      <c r="H77" s="2"/>
      <c r="I77" s="2"/>
      <c r="J77" s="2"/>
      <c r="K77" s="2"/>
      <c r="L77" s="2"/>
      <c r="M77" s="2">
        <v>2</v>
      </c>
      <c r="N77" s="2"/>
      <c r="O77" s="2">
        <v>2</v>
      </c>
      <c r="P77" s="2">
        <v>2</v>
      </c>
      <c r="Q77" s="2"/>
      <c r="R77" s="2">
        <v>2</v>
      </c>
      <c r="S77" s="78"/>
    </row>
    <row r="78" spans="1:19" ht="20.399999999999999">
      <c r="A78" s="76">
        <v>63</v>
      </c>
      <c r="B78" s="79" t="s">
        <v>80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78"/>
    </row>
    <row r="79" spans="1:19" ht="20.399999999999999">
      <c r="A79" s="73">
        <v>64</v>
      </c>
      <c r="B79" s="79" t="s">
        <v>81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78"/>
    </row>
    <row r="80" spans="1:19">
      <c r="A80" s="73">
        <v>65</v>
      </c>
      <c r="B80" s="79" t="s">
        <v>82</v>
      </c>
      <c r="C80" s="2">
        <v>290</v>
      </c>
      <c r="D80" s="2"/>
      <c r="E80" s="2"/>
      <c r="F80" s="2"/>
      <c r="G80" s="2"/>
      <c r="H80" s="2"/>
      <c r="I80" s="2"/>
      <c r="J80" s="2">
        <v>2</v>
      </c>
      <c r="K80" s="2"/>
      <c r="L80" s="2">
        <v>2</v>
      </c>
      <c r="M80" s="2">
        <v>2</v>
      </c>
      <c r="N80" s="2"/>
      <c r="O80" s="2">
        <v>2</v>
      </c>
      <c r="P80" s="2">
        <v>4</v>
      </c>
      <c r="Q80" s="2"/>
      <c r="R80" s="2">
        <v>4</v>
      </c>
      <c r="S80" s="78"/>
    </row>
    <row r="81" spans="1:19">
      <c r="A81" s="73">
        <v>66</v>
      </c>
      <c r="B81" s="79" t="s">
        <v>83</v>
      </c>
      <c r="C81" s="2">
        <v>170</v>
      </c>
      <c r="D81" s="2"/>
      <c r="E81" s="2"/>
      <c r="F81" s="2"/>
      <c r="G81" s="2"/>
      <c r="H81" s="2"/>
      <c r="I81" s="2"/>
      <c r="J81" s="2"/>
      <c r="K81" s="2"/>
      <c r="L81" s="2"/>
      <c r="M81" s="2">
        <v>3</v>
      </c>
      <c r="N81" s="2"/>
      <c r="O81" s="2">
        <v>3</v>
      </c>
      <c r="P81" s="2">
        <v>3</v>
      </c>
      <c r="Q81" s="2"/>
      <c r="R81" s="2">
        <v>3</v>
      </c>
      <c r="S81" s="78"/>
    </row>
    <row r="82" spans="1:19">
      <c r="A82" s="73">
        <v>67</v>
      </c>
      <c r="B82" s="79" t="s">
        <v>84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78"/>
    </row>
    <row r="83" spans="1:19">
      <c r="A83" s="73">
        <v>68</v>
      </c>
      <c r="B83" s="79" t="s">
        <v>85</v>
      </c>
      <c r="C83" s="2">
        <v>3</v>
      </c>
      <c r="D83" s="2"/>
      <c r="E83" s="2"/>
      <c r="F83" s="2"/>
      <c r="G83" s="2"/>
      <c r="H83" s="2"/>
      <c r="I83" s="2"/>
      <c r="J83" s="2"/>
      <c r="K83" s="2"/>
      <c r="L83" s="2"/>
      <c r="M83" s="2">
        <v>3</v>
      </c>
      <c r="N83" s="2"/>
      <c r="O83" s="2">
        <v>3</v>
      </c>
      <c r="P83" s="2">
        <v>3</v>
      </c>
      <c r="Q83" s="2"/>
      <c r="R83" s="2">
        <v>3</v>
      </c>
      <c r="S83" s="78"/>
    </row>
    <row r="84" spans="1:19">
      <c r="A84" s="76">
        <v>69</v>
      </c>
      <c r="B84" s="79" t="s">
        <v>86</v>
      </c>
      <c r="C84" s="2">
        <v>70</v>
      </c>
      <c r="D84" s="2"/>
      <c r="E84" s="2"/>
      <c r="F84" s="2"/>
      <c r="G84" s="2"/>
      <c r="H84" s="2"/>
      <c r="I84" s="2"/>
      <c r="J84" s="2"/>
      <c r="K84" s="2"/>
      <c r="L84" s="2"/>
      <c r="M84" s="2">
        <v>2</v>
      </c>
      <c r="N84" s="2"/>
      <c r="O84" s="2">
        <v>2</v>
      </c>
      <c r="P84" s="2">
        <v>2</v>
      </c>
      <c r="Q84" s="2"/>
      <c r="R84" s="2" t="s">
        <v>126</v>
      </c>
      <c r="S84" s="78"/>
    </row>
    <row r="85" spans="1:19" ht="20.399999999999999">
      <c r="A85" s="76">
        <v>70</v>
      </c>
      <c r="B85" s="79" t="s">
        <v>87</v>
      </c>
      <c r="C85" s="2">
        <v>240</v>
      </c>
      <c r="D85" s="2"/>
      <c r="E85" s="2"/>
      <c r="F85" s="2"/>
      <c r="G85" s="2"/>
      <c r="H85" s="2"/>
      <c r="I85" s="2"/>
      <c r="J85" s="2"/>
      <c r="K85" s="2"/>
      <c r="L85" s="2"/>
      <c r="M85" s="2">
        <v>4</v>
      </c>
      <c r="N85" s="2"/>
      <c r="O85" s="2">
        <v>4</v>
      </c>
      <c r="P85" s="2">
        <v>4</v>
      </c>
      <c r="Q85" s="2"/>
      <c r="R85" s="2">
        <v>4</v>
      </c>
      <c r="S85" s="78"/>
    </row>
    <row r="86" spans="1:19">
      <c r="A86" s="76">
        <v>71</v>
      </c>
      <c r="B86" s="79" t="s">
        <v>88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78"/>
    </row>
    <row r="87" spans="1:19" ht="40.799999999999997">
      <c r="A87" s="76">
        <v>72</v>
      </c>
      <c r="B87" s="79" t="s">
        <v>89</v>
      </c>
      <c r="C87" s="2">
        <v>800</v>
      </c>
      <c r="D87" s="2"/>
      <c r="E87" s="2"/>
      <c r="F87" s="2"/>
      <c r="G87" s="2"/>
      <c r="H87" s="2"/>
      <c r="I87" s="2"/>
      <c r="J87" s="2"/>
      <c r="K87" s="2"/>
      <c r="L87" s="2"/>
      <c r="M87" s="2">
        <v>12</v>
      </c>
      <c r="N87" s="2"/>
      <c r="O87" s="2">
        <v>12</v>
      </c>
      <c r="P87" s="2">
        <v>12</v>
      </c>
      <c r="Q87" s="2"/>
      <c r="R87" s="2">
        <v>12</v>
      </c>
      <c r="S87" s="78"/>
    </row>
    <row r="88" spans="1:19" ht="30.6">
      <c r="A88" s="73">
        <v>73</v>
      </c>
      <c r="B88" s="79" t="s">
        <v>90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78"/>
    </row>
    <row r="89" spans="1:19">
      <c r="A89" s="73">
        <v>74</v>
      </c>
      <c r="B89" s="79" t="s">
        <v>91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78"/>
    </row>
    <row r="90" spans="1:19">
      <c r="A90" s="73">
        <v>75</v>
      </c>
      <c r="B90" s="79" t="s">
        <v>92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78"/>
    </row>
    <row r="91" spans="1:19">
      <c r="A91" s="73">
        <v>76</v>
      </c>
      <c r="B91" s="79" t="s">
        <v>93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78"/>
    </row>
    <row r="92" spans="1:19">
      <c r="A92" s="73">
        <v>77</v>
      </c>
      <c r="B92" s="79" t="s">
        <v>94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78"/>
    </row>
    <row r="93" spans="1:19">
      <c r="A93" s="76">
        <v>78</v>
      </c>
      <c r="B93" s="79" t="s">
        <v>95</v>
      </c>
      <c r="C93" s="2">
        <v>300</v>
      </c>
      <c r="D93" s="2"/>
      <c r="E93" s="2"/>
      <c r="F93" s="2"/>
      <c r="G93" s="2"/>
      <c r="H93" s="2"/>
      <c r="I93" s="2"/>
      <c r="J93" s="2"/>
      <c r="K93" s="2"/>
      <c r="L93" s="2"/>
      <c r="M93" s="2">
        <v>5</v>
      </c>
      <c r="N93" s="2"/>
      <c r="O93" s="2">
        <v>5</v>
      </c>
      <c r="P93" s="2">
        <v>5</v>
      </c>
      <c r="Q93" s="2"/>
      <c r="R93" s="2">
        <v>5</v>
      </c>
      <c r="S93" s="78"/>
    </row>
    <row r="94" spans="1:19">
      <c r="A94" s="76">
        <v>79</v>
      </c>
      <c r="B94" s="79" t="s">
        <v>96</v>
      </c>
      <c r="C94" s="2">
        <v>350</v>
      </c>
      <c r="D94" s="2"/>
      <c r="E94" s="2"/>
      <c r="F94" s="2"/>
      <c r="G94" s="2"/>
      <c r="H94" s="2"/>
      <c r="I94" s="2"/>
      <c r="J94" s="2"/>
      <c r="K94" s="2"/>
      <c r="L94" s="2"/>
      <c r="M94" s="2">
        <v>5</v>
      </c>
      <c r="N94" s="2"/>
      <c r="O94" s="2">
        <v>5</v>
      </c>
      <c r="P94" s="2">
        <v>5</v>
      </c>
      <c r="Q94" s="2"/>
      <c r="R94" s="2">
        <v>5</v>
      </c>
      <c r="S94" s="78"/>
    </row>
    <row r="95" spans="1:19" ht="20.399999999999999">
      <c r="A95" s="76">
        <v>80</v>
      </c>
      <c r="B95" s="79" t="s">
        <v>97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78"/>
    </row>
    <row r="96" spans="1:19">
      <c r="A96" s="76">
        <v>81</v>
      </c>
      <c r="B96" s="79" t="s">
        <v>98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78"/>
    </row>
    <row r="97" spans="1:19">
      <c r="A97" s="73">
        <v>82</v>
      </c>
      <c r="B97" s="79" t="s">
        <v>99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78"/>
    </row>
    <row r="98" spans="1:19">
      <c r="A98" s="73">
        <v>83</v>
      </c>
      <c r="B98" s="79" t="s">
        <v>100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78"/>
    </row>
    <row r="99" spans="1:19">
      <c r="A99" s="73">
        <v>84</v>
      </c>
      <c r="B99" s="79" t="s">
        <v>101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78"/>
    </row>
    <row r="100" spans="1:19">
      <c r="A100" s="73">
        <v>85</v>
      </c>
      <c r="B100" s="79" t="s">
        <v>102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78"/>
    </row>
    <row r="101" spans="1:19">
      <c r="A101" s="73">
        <v>86</v>
      </c>
      <c r="B101" s="79" t="s">
        <v>103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78"/>
    </row>
    <row r="102" spans="1:19">
      <c r="A102" s="76">
        <v>87</v>
      </c>
      <c r="B102" s="79" t="s">
        <v>104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78"/>
    </row>
    <row r="103" spans="1:19">
      <c r="A103" s="76">
        <v>88</v>
      </c>
      <c r="B103" s="79" t="s">
        <v>105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78"/>
    </row>
    <row r="104" spans="1:19">
      <c r="A104" s="76">
        <v>89</v>
      </c>
      <c r="B104" s="79" t="s">
        <v>106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78"/>
    </row>
    <row r="105" spans="1:19">
      <c r="A105" s="76">
        <v>90</v>
      </c>
      <c r="B105" s="79" t="s">
        <v>107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78"/>
    </row>
    <row r="106" spans="1:19" ht="20.399999999999999">
      <c r="A106" s="73">
        <v>91</v>
      </c>
      <c r="B106" s="79" t="s">
        <v>108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78"/>
    </row>
    <row r="107" spans="1:19" ht="20.399999999999999">
      <c r="A107" s="73">
        <v>92</v>
      </c>
      <c r="B107" s="79" t="s">
        <v>109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78"/>
    </row>
    <row r="108" spans="1:19" ht="20.399999999999999">
      <c r="A108" s="73">
        <v>93</v>
      </c>
      <c r="B108" s="79" t="s">
        <v>110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78"/>
    </row>
    <row r="109" spans="1:19">
      <c r="A109" s="73">
        <v>94</v>
      </c>
      <c r="B109" s="79" t="s">
        <v>111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78"/>
    </row>
    <row r="110" spans="1:19" ht="30.6">
      <c r="A110" s="73">
        <v>95</v>
      </c>
      <c r="B110" s="79" t="s">
        <v>112</v>
      </c>
      <c r="C110" s="2">
        <f>SUM(C16:C109)</f>
        <v>13066</v>
      </c>
      <c r="D110" s="2">
        <f>SUM(D16:D109)</f>
        <v>330</v>
      </c>
      <c r="E110" s="2">
        <f>SUM(E16:E109)</f>
        <v>330</v>
      </c>
      <c r="F110" s="2"/>
      <c r="G110" s="2">
        <f>SUM(G16:G109)</f>
        <v>550</v>
      </c>
      <c r="H110" s="2">
        <f>SUM(H16:H109)</f>
        <v>550</v>
      </c>
      <c r="I110" s="2"/>
      <c r="J110" s="2">
        <f t="shared" ref="J110:R110" si="0">SUM(J16:J109)</f>
        <v>598</v>
      </c>
      <c r="K110" s="2">
        <f t="shared" si="0"/>
        <v>550</v>
      </c>
      <c r="L110" s="2">
        <f t="shared" si="0"/>
        <v>48</v>
      </c>
      <c r="M110" s="2">
        <f t="shared" si="0"/>
        <v>452</v>
      </c>
      <c r="N110" s="2">
        <f t="shared" si="0"/>
        <v>320</v>
      </c>
      <c r="O110" s="2">
        <f t="shared" si="0"/>
        <v>132</v>
      </c>
      <c r="P110" s="2">
        <f t="shared" si="0"/>
        <v>1930</v>
      </c>
      <c r="Q110" s="2">
        <f t="shared" si="0"/>
        <v>1750</v>
      </c>
      <c r="R110" s="2">
        <f t="shared" si="0"/>
        <v>178</v>
      </c>
      <c r="S110" s="78"/>
    </row>
    <row r="112" spans="1:19" ht="18" customHeight="1">
      <c r="B112" s="3" t="s">
        <v>139</v>
      </c>
    </row>
    <row r="113" spans="2:4" ht="21.75" customHeight="1">
      <c r="B113" s="3" t="s">
        <v>140</v>
      </c>
      <c r="D113" s="3"/>
    </row>
    <row r="114" spans="2:4" ht="22.5" customHeight="1">
      <c r="B114" s="3" t="s">
        <v>141</v>
      </c>
      <c r="D114" s="3"/>
    </row>
    <row r="115" spans="2:4" ht="18.75" customHeight="1">
      <c r="B115" s="3" t="s">
        <v>113</v>
      </c>
      <c r="D115" s="3"/>
    </row>
  </sheetData>
  <mergeCells count="12">
    <mergeCell ref="E14:F14"/>
    <mergeCell ref="H14:I14"/>
    <mergeCell ref="K14:L14"/>
    <mergeCell ref="N14:O14"/>
    <mergeCell ref="Q14:R14"/>
    <mergeCell ref="A10:R10"/>
    <mergeCell ref="B11:F11"/>
    <mergeCell ref="D13:F13"/>
    <mergeCell ref="G13:I13"/>
    <mergeCell ref="J13:L13"/>
    <mergeCell ref="M13:O13"/>
    <mergeCell ref="P13:R13"/>
  </mergeCells>
  <pageMargins left="0.7" right="0.7" top="0.75" bottom="0.75" header="0.3" footer="0.3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ЭКМП Стац. нов.</vt:lpstr>
      <vt:lpstr>ЭКМП АП. нов.</vt:lpstr>
      <vt:lpstr>ЭКМП СКОРАЯ</vt:lpstr>
      <vt:lpstr>ЭКМП ДС нов.</vt:lpstr>
      <vt:lpstr>'ЭКМП АП. нов.'!Область_печати</vt:lpstr>
      <vt:lpstr>'ЭКМП ДС нов.'!Область_печати</vt:lpstr>
      <vt:lpstr>'ЭКМП СКОРАЯ'!Область_печати</vt:lpstr>
      <vt:lpstr>'ЭКМП Стац. нов.'!Область_печати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Шевчук</dc:creator>
  <cp:lastModifiedBy>Митрюхина</cp:lastModifiedBy>
  <cp:lastPrinted>2021-09-27T06:20:27Z</cp:lastPrinted>
  <dcterms:created xsi:type="dcterms:W3CDTF">2011-10-14T07:11:28Z</dcterms:created>
  <dcterms:modified xsi:type="dcterms:W3CDTF">2021-10-07T06:58:30Z</dcterms:modified>
</cp:coreProperties>
</file>